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20" yWindow="-120" windowWidth="29040" windowHeight="15840"/>
  </bookViews>
  <sheets>
    <sheet name="ציר זמן של פרוייקט" sheetId="1" r:id="rId1"/>
    <sheet name="calcs" sheetId="2" state="hidden" r:id="rId2"/>
  </sheets>
  <definedNames>
    <definedName name="DayRails">StartDateWindow+ROW('ציר זמן של פרוייקט'!$1:$7)-1</definedName>
    <definedName name="GridCalc">IFERROR(calcs!$A1/SUMPRODUCT( (פעילויות[מזהה]=calcs!$C1)*(פעילויות[התחלה]&lt;=calcs!A$31)*((פעילויות[סיום]&gt;=calcs!A$31)+(LEN(פעילויות[סיום])=0)*(פעילויות[התחלה]=calcs!A$31)) ),NA())</definedName>
    <definedName name="RowTitleRegion1..D3">'ציר זמן של פרוייקט'!$C$3</definedName>
    <definedName name="StartDate">calcs!$D$28</definedName>
    <definedName name="StartDateWindow">calcs!$D$25</definedName>
    <definedName name="WindowDays">calcs!$D$29</definedName>
    <definedName name="WindowOffset">calcs!$D$26</definedName>
    <definedName name="_xlnm.Print_Titles" localSheetId="0">'ציר זמן של פרוייקט'!$4:$4</definedName>
    <definedName name="כותרת1">פעילויות[[#Headers],[פעילות]]</definedName>
  </definedNames>
  <calcPr calcId="152511"/>
</workbook>
</file>

<file path=xl/calcChain.xml><?xml version="1.0" encoding="utf-8"?>
<calcChain xmlns="http://schemas.openxmlformats.org/spreadsheetml/2006/main">
  <c r="D3" i="1" l="1"/>
  <c r="D5" i="2" l="1"/>
  <c r="B21" i="1" s="1"/>
  <c r="B17" i="1" l="1"/>
  <c r="B18" i="1"/>
  <c r="B14" i="1"/>
  <c r="B16" i="1"/>
  <c r="B12" i="1"/>
  <c r="B13" i="1"/>
  <c r="B8" i="1"/>
  <c r="B9" i="1"/>
  <c r="B5" i="1"/>
  <c r="B11" i="1"/>
  <c r="B6" i="1"/>
  <c r="B15" i="1"/>
  <c r="B10" i="1"/>
  <c r="B20" i="1"/>
  <c r="B7" i="1"/>
  <c r="B19" i="1"/>
  <c r="B22" i="1"/>
  <c r="D3" i="2" l="1"/>
  <c r="F71" i="2"/>
  <c r="G71" i="2" s="1"/>
  <c r="H71" i="2" s="1"/>
  <c r="I71" i="2" s="1"/>
  <c r="J71" i="2" s="1"/>
  <c r="K71" i="2" s="1"/>
  <c r="L71" i="2" s="1"/>
  <c r="M71" i="2" s="1"/>
  <c r="N71" i="2" s="1"/>
  <c r="O71" i="2" s="1"/>
  <c r="P71" i="2" s="1"/>
  <c r="Q71" i="2" s="1"/>
  <c r="R71" i="2" s="1"/>
  <c r="S71" i="2" s="1"/>
  <c r="T71" i="2" s="1"/>
  <c r="U71" i="2" s="1"/>
  <c r="V71" i="2" s="1"/>
  <c r="W71" i="2" s="1"/>
  <c r="X71" i="2" s="1"/>
  <c r="Y71" i="2" s="1"/>
  <c r="Z71" i="2" s="1"/>
  <c r="AA71" i="2" s="1"/>
  <c r="AB71" i="2" s="1"/>
  <c r="AC71" i="2" s="1"/>
  <c r="AD71" i="2" s="1"/>
  <c r="AE71" i="2" s="1"/>
  <c r="AF71" i="2" s="1"/>
  <c r="AG71" i="2" s="1"/>
  <c r="AH71" i="2" s="1"/>
  <c r="F69" i="2"/>
  <c r="G69" i="2" s="1"/>
  <c r="H69" i="2" s="1"/>
  <c r="I69" i="2" s="1"/>
  <c r="J69" i="2" s="1"/>
  <c r="K69" i="2" s="1"/>
  <c r="L69" i="2" s="1"/>
  <c r="M69" i="2" s="1"/>
  <c r="N69" i="2" s="1"/>
  <c r="O69" i="2" s="1"/>
  <c r="P69" i="2" s="1"/>
  <c r="Q69" i="2" s="1"/>
  <c r="R69" i="2" s="1"/>
  <c r="S69" i="2" s="1"/>
  <c r="T69" i="2" s="1"/>
  <c r="U69" i="2" s="1"/>
  <c r="V69" i="2" s="1"/>
  <c r="W69" i="2" s="1"/>
  <c r="X69" i="2" s="1"/>
  <c r="Y69" i="2" s="1"/>
  <c r="Z69" i="2" s="1"/>
  <c r="AA69" i="2" s="1"/>
  <c r="AB69" i="2" s="1"/>
  <c r="AC69" i="2" s="1"/>
  <c r="AD69" i="2" s="1"/>
  <c r="AE69" i="2" s="1"/>
  <c r="AF69" i="2" s="1"/>
  <c r="AG69" i="2" s="1"/>
  <c r="AH69" i="2" s="1"/>
  <c r="A33" i="2" l="1"/>
  <c r="A34" i="2" s="1"/>
  <c r="A35" i="2" s="1"/>
  <c r="A36" i="2" s="1"/>
  <c r="A37" i="2" s="1"/>
  <c r="A38" i="2" s="1"/>
  <c r="A39" i="2" s="1"/>
  <c r="A40" i="2" s="1"/>
  <c r="D28" i="2"/>
  <c r="D25" i="2" s="1"/>
  <c r="E14" i="2"/>
  <c r="E13" i="2"/>
  <c r="E12" i="2"/>
  <c r="E11" i="2"/>
  <c r="E10" i="2"/>
  <c r="E9" i="2"/>
  <c r="E8" i="2"/>
  <c r="E7" i="2"/>
  <c r="E6" i="2"/>
  <c r="E31" i="2" l="1"/>
  <c r="F31" i="2" s="1"/>
  <c r="G31" i="2" s="1"/>
  <c r="H31" i="2" s="1"/>
  <c r="I31" i="2" s="1"/>
  <c r="J31" i="2" s="1"/>
  <c r="K31" i="2" s="1"/>
  <c r="L31" i="2" s="1"/>
  <c r="M31" i="2" s="1"/>
  <c r="N31" i="2" s="1"/>
  <c r="O31" i="2" s="1"/>
  <c r="P31" i="2" s="1"/>
  <c r="Q31" i="2" s="1"/>
  <c r="R31" i="2" s="1"/>
  <c r="S31" i="2" s="1"/>
  <c r="T31" i="2" s="1"/>
  <c r="U31" i="2" s="1"/>
  <c r="V31" i="2" s="1"/>
  <c r="W31" i="2" s="1"/>
  <c r="X31" i="2" s="1"/>
  <c r="Y31" i="2" s="1"/>
  <c r="Z31" i="2" s="1"/>
  <c r="AA31" i="2" s="1"/>
  <c r="AB31" i="2" s="1"/>
  <c r="AC31" i="2" s="1"/>
  <c r="AD31" i="2" s="1"/>
  <c r="AE31" i="2" s="1"/>
  <c r="AF31" i="2" s="1"/>
  <c r="AG31" i="2" s="1"/>
  <c r="AH31" i="2" s="1"/>
  <c r="AH55" i="2" s="1"/>
  <c r="AH72" i="2" l="1"/>
  <c r="AH70" i="2"/>
  <c r="AH56" i="2"/>
  <c r="J55" i="2"/>
  <c r="P43" i="2"/>
  <c r="U55" i="2"/>
  <c r="U70" i="2" s="1"/>
  <c r="I55" i="2"/>
  <c r="I43" i="2"/>
  <c r="AB55" i="2"/>
  <c r="P55" i="2"/>
  <c r="P70" i="2" s="1"/>
  <c r="G55" i="2"/>
  <c r="G70" i="2" s="1"/>
  <c r="M55" i="2"/>
  <c r="M70" i="2" s="1"/>
  <c r="J43" i="2"/>
  <c r="N43" i="2"/>
  <c r="U43" i="2"/>
  <c r="AF55" i="2"/>
  <c r="AF70" i="2" s="1"/>
  <c r="AF43" i="2"/>
  <c r="Z43" i="2"/>
  <c r="T43" i="2"/>
  <c r="AG43" i="2"/>
  <c r="Y43" i="2"/>
  <c r="Z55" i="2"/>
  <c r="AB43" i="2"/>
  <c r="AA43" i="2"/>
  <c r="S43" i="2"/>
  <c r="T55" i="2"/>
  <c r="M43" i="2"/>
  <c r="V43" i="2"/>
  <c r="O43" i="2"/>
  <c r="G43" i="2"/>
  <c r="H55" i="2"/>
  <c r="H70" i="2" s="1"/>
  <c r="L55" i="2"/>
  <c r="AD55" i="2"/>
  <c r="X55" i="2"/>
  <c r="R55" i="2"/>
  <c r="R70" i="2" s="1"/>
  <c r="V55" i="2"/>
  <c r="V70" i="2" s="1"/>
  <c r="Y55" i="2"/>
  <c r="O55" i="2"/>
  <c r="N55" i="2"/>
  <c r="N70" i="2" s="1"/>
  <c r="H43" i="2"/>
  <c r="F55" i="2"/>
  <c r="S55" i="2"/>
  <c r="X43" i="2"/>
  <c r="AD43" i="2"/>
  <c r="R43" i="2"/>
  <c r="AG55" i="2"/>
  <c r="AG70" i="2" s="1"/>
  <c r="L43" i="2"/>
  <c r="AA55" i="2"/>
  <c r="F43" i="2"/>
  <c r="K43" i="2"/>
  <c r="AE55" i="2"/>
  <c r="AC43" i="2"/>
  <c r="W43" i="2"/>
  <c r="E43" i="2"/>
  <c r="AH43" i="2"/>
  <c r="Q55" i="2"/>
  <c r="AE43" i="2"/>
  <c r="K55" i="2"/>
  <c r="E55" i="2"/>
  <c r="Q43" i="2"/>
  <c r="W55" i="2"/>
  <c r="W70" i="2" s="1"/>
  <c r="AC55" i="2"/>
  <c r="AC70" i="2" s="1"/>
  <c r="AI31" i="2"/>
  <c r="P56" i="2" l="1"/>
  <c r="AA72" i="2"/>
  <c r="AA70" i="2"/>
  <c r="E72" i="2"/>
  <c r="E70" i="2"/>
  <c r="F72" i="2"/>
  <c r="F70" i="2"/>
  <c r="J56" i="2"/>
  <c r="J70" i="2"/>
  <c r="AE72" i="2"/>
  <c r="AE70" i="2"/>
  <c r="AD72" i="2"/>
  <c r="AD70" i="2"/>
  <c r="AB72" i="2"/>
  <c r="AB70" i="2"/>
  <c r="X72" i="2"/>
  <c r="X70" i="2"/>
  <c r="Z72" i="2"/>
  <c r="Z70" i="2"/>
  <c r="Q72" i="2"/>
  <c r="Q70" i="2"/>
  <c r="O72" i="2"/>
  <c r="O70" i="2"/>
  <c r="L72" i="2"/>
  <c r="L70" i="2"/>
  <c r="T72" i="2"/>
  <c r="T70" i="2"/>
  <c r="S72" i="2"/>
  <c r="S70" i="2"/>
  <c r="K72" i="2"/>
  <c r="K70" i="2"/>
  <c r="Y72" i="2"/>
  <c r="Y70" i="2"/>
  <c r="I72" i="2"/>
  <c r="I70" i="2"/>
  <c r="H72" i="2"/>
  <c r="V72" i="2"/>
  <c r="M72" i="2"/>
  <c r="U72" i="2"/>
  <c r="R56" i="2"/>
  <c r="R72" i="2"/>
  <c r="G72" i="2"/>
  <c r="AF72" i="2"/>
  <c r="P72" i="2"/>
  <c r="J72" i="2"/>
  <c r="W72" i="2"/>
  <c r="AG72" i="2"/>
  <c r="N72" i="2"/>
  <c r="AC72" i="2"/>
  <c r="AF56" i="2"/>
  <c r="G56" i="2"/>
  <c r="M56" i="2"/>
  <c r="U56" i="2"/>
  <c r="Y56" i="2"/>
  <c r="I56" i="2"/>
  <c r="AA56" i="2"/>
  <c r="E56" i="2"/>
  <c r="Z56" i="2"/>
  <c r="AE56" i="2"/>
  <c r="AD56" i="2"/>
  <c r="AB56" i="2"/>
  <c r="Q56" i="2"/>
  <c r="O56" i="2"/>
  <c r="F56" i="2"/>
  <c r="T56" i="2"/>
  <c r="H56" i="2"/>
  <c r="L56" i="2"/>
  <c r="AG56" i="2"/>
  <c r="X56" i="2"/>
  <c r="N56" i="2"/>
  <c r="S56" i="2"/>
  <c r="V56" i="2"/>
  <c r="K56" i="2"/>
  <c r="AC56" i="2"/>
  <c r="W56" i="2"/>
  <c r="D58" i="2"/>
  <c r="D59" i="2" l="1"/>
  <c r="D61" i="2"/>
  <c r="D65" i="2"/>
  <c r="Q65" i="2" s="1"/>
  <c r="AH58" i="2"/>
  <c r="AH59" i="2" s="1"/>
  <c r="AB58" i="2"/>
  <c r="AB59" i="2" s="1"/>
  <c r="V58" i="2"/>
  <c r="V59" i="2" s="1"/>
  <c r="P58" i="2"/>
  <c r="P59" i="2" s="1"/>
  <c r="J58" i="2"/>
  <c r="J59" i="2" s="1"/>
  <c r="M58" i="2"/>
  <c r="M59" i="2" s="1"/>
  <c r="R58" i="2"/>
  <c r="R59" i="2" s="1"/>
  <c r="AG58" i="2"/>
  <c r="AG59" i="2" s="1"/>
  <c r="AA58" i="2"/>
  <c r="AA59" i="2" s="1"/>
  <c r="U58" i="2"/>
  <c r="U59" i="2" s="1"/>
  <c r="O58" i="2"/>
  <c r="O59" i="2" s="1"/>
  <c r="I58" i="2"/>
  <c r="I59" i="2" s="1"/>
  <c r="X58" i="2"/>
  <c r="X59" i="2" s="1"/>
  <c r="AF58" i="2"/>
  <c r="AF59" i="2" s="1"/>
  <c r="Z58" i="2"/>
  <c r="Z59" i="2" s="1"/>
  <c r="T58" i="2"/>
  <c r="T59" i="2" s="1"/>
  <c r="N58" i="2"/>
  <c r="N59" i="2" s="1"/>
  <c r="H58" i="2"/>
  <c r="H59" i="2" s="1"/>
  <c r="G58" i="2"/>
  <c r="G59" i="2" s="1"/>
  <c r="L58" i="2"/>
  <c r="L59" i="2" s="1"/>
  <c r="AE58" i="2"/>
  <c r="AE59" i="2" s="1"/>
  <c r="Y58" i="2"/>
  <c r="Y59" i="2" s="1"/>
  <c r="S58" i="2"/>
  <c r="S59" i="2" s="1"/>
  <c r="AD58" i="2"/>
  <c r="AD59" i="2" s="1"/>
  <c r="AC58" i="2"/>
  <c r="AC59" i="2" s="1"/>
  <c r="W58" i="2"/>
  <c r="W59" i="2" s="1"/>
  <c r="Q58" i="2"/>
  <c r="Q59" i="2" s="1"/>
  <c r="K58" i="2"/>
  <c r="K59" i="2" s="1"/>
  <c r="E58" i="2"/>
  <c r="E59" i="2" s="1"/>
  <c r="F58" i="2"/>
  <c r="F59" i="2" s="1"/>
  <c r="AA65" i="2" l="1"/>
  <c r="R65" i="2"/>
  <c r="AE65" i="2"/>
  <c r="AF65" i="2"/>
  <c r="U65" i="2"/>
  <c r="T65" i="2"/>
  <c r="Z65" i="2"/>
  <c r="K65" i="2"/>
  <c r="N65" i="2"/>
  <c r="I65" i="2"/>
  <c r="E65" i="2"/>
  <c r="Y65" i="2"/>
  <c r="J65" i="2"/>
  <c r="P65" i="2"/>
  <c r="AH65" i="2"/>
  <c r="F65" i="2"/>
  <c r="AG65" i="2"/>
  <c r="AC65" i="2"/>
  <c r="G65" i="2"/>
  <c r="D62" i="2"/>
  <c r="D66" i="2"/>
  <c r="P66" i="2" s="1"/>
  <c r="H65" i="2"/>
  <c r="W65" i="2"/>
  <c r="L65" i="2"/>
  <c r="M65" i="2"/>
  <c r="AD65" i="2"/>
  <c r="AB65" i="2"/>
  <c r="V65" i="2"/>
  <c r="O65" i="2"/>
  <c r="S65" i="2"/>
  <c r="X65" i="2"/>
  <c r="AH61" i="2"/>
  <c r="AH62" i="2" s="1"/>
  <c r="P61" i="2"/>
  <c r="P62" i="2" s="1"/>
  <c r="U61" i="2"/>
  <c r="U62" i="2" s="1"/>
  <c r="AG61" i="2"/>
  <c r="AG62" i="2" s="1"/>
  <c r="AF61" i="2"/>
  <c r="AF62" i="2" s="1"/>
  <c r="Z61" i="2"/>
  <c r="Z62" i="2" s="1"/>
  <c r="T61" i="2"/>
  <c r="T62" i="2" s="1"/>
  <c r="N61" i="2"/>
  <c r="N62" i="2" s="1"/>
  <c r="H61" i="2"/>
  <c r="H62" i="2" s="1"/>
  <c r="V61" i="2"/>
  <c r="V62" i="2" s="1"/>
  <c r="I61" i="2"/>
  <c r="I62" i="2" s="1"/>
  <c r="AE61" i="2"/>
  <c r="AE62" i="2" s="1"/>
  <c r="Y61" i="2"/>
  <c r="Y62" i="2" s="1"/>
  <c r="S61" i="2"/>
  <c r="S62" i="2" s="1"/>
  <c r="M61" i="2"/>
  <c r="M62" i="2" s="1"/>
  <c r="G61" i="2"/>
  <c r="G62" i="2" s="1"/>
  <c r="AD61" i="2"/>
  <c r="AD62" i="2" s="1"/>
  <c r="X61" i="2"/>
  <c r="X62" i="2" s="1"/>
  <c r="R61" i="2"/>
  <c r="R62" i="2" s="1"/>
  <c r="L61" i="2"/>
  <c r="L62" i="2" s="1"/>
  <c r="F61" i="2"/>
  <c r="F62" i="2" s="1"/>
  <c r="AC61" i="2"/>
  <c r="AC62" i="2" s="1"/>
  <c r="W61" i="2"/>
  <c r="W62" i="2" s="1"/>
  <c r="K61" i="2"/>
  <c r="K62" i="2" s="1"/>
  <c r="E61" i="2"/>
  <c r="E62" i="2" s="1"/>
  <c r="AB61" i="2"/>
  <c r="AB62" i="2" s="1"/>
  <c r="J61" i="2"/>
  <c r="J62" i="2" s="1"/>
  <c r="AA61" i="2"/>
  <c r="AA62" i="2" s="1"/>
  <c r="O61" i="2"/>
  <c r="O62" i="2" s="1"/>
  <c r="Q61" i="2"/>
  <c r="Q62" i="2" s="1"/>
  <c r="AH66" i="2" l="1"/>
  <c r="H66" i="2"/>
  <c r="U66" i="2"/>
  <c r="F66" i="2"/>
  <c r="Z66" i="2"/>
  <c r="AE66" i="2"/>
  <c r="AF66" i="2"/>
  <c r="R66" i="2"/>
  <c r="Y66" i="2"/>
  <c r="AC66" i="2"/>
  <c r="W66" i="2"/>
  <c r="O66" i="2"/>
  <c r="AB66" i="2"/>
  <c r="V66" i="2"/>
  <c r="AD66" i="2"/>
  <c r="X66" i="2"/>
  <c r="AA66" i="2"/>
  <c r="Q66" i="2"/>
  <c r="I66" i="2"/>
  <c r="S66" i="2"/>
  <c r="K66" i="2"/>
  <c r="T66" i="2"/>
  <c r="M66" i="2"/>
  <c r="E66" i="2"/>
  <c r="N66" i="2"/>
  <c r="G66" i="2"/>
  <c r="J66" i="2"/>
  <c r="L66" i="2"/>
  <c r="AG66" i="2"/>
  <c r="D9" i="2" l="1"/>
  <c r="D11" i="2" s="1"/>
  <c r="E15" i="2" a="1"/>
  <c r="E15" i="2" s="1"/>
  <c r="E16" i="2" s="1" a="1"/>
  <c r="E16" i="2" s="1"/>
  <c r="E17" i="2" s="1" a="1"/>
  <c r="E17" i="2" s="1"/>
  <c r="E18" i="2" s="1" a="1"/>
  <c r="E18" i="2" s="1"/>
  <c r="E19" i="2" s="1" a="1"/>
  <c r="E19" i="2" s="1"/>
  <c r="E20" i="2" s="1" a="1"/>
  <c r="E20" i="2" s="1"/>
  <c r="E21" i="2" s="1" a="1"/>
  <c r="E21" i="2" s="1"/>
  <c r="E22" i="2" s="1" a="1"/>
  <c r="E22" i="2" s="1"/>
  <c r="E23" i="2" s="1" a="1"/>
  <c r="E23" i="2" s="1"/>
  <c r="F20" i="2" l="1"/>
  <c r="C37" i="2" s="1"/>
  <c r="AB37" i="2" s="1"/>
  <c r="F19" i="2"/>
  <c r="C36" i="2" s="1"/>
  <c r="E36" i="2" s="1"/>
  <c r="F17" i="2"/>
  <c r="C34" i="2" s="1"/>
  <c r="E34" i="2" s="1"/>
  <c r="F18" i="2"/>
  <c r="C35" i="2" s="1"/>
  <c r="AB35" i="2" s="1"/>
  <c r="F22" i="2"/>
  <c r="C39" i="2" s="1"/>
  <c r="C51" i="2" s="1"/>
  <c r="D51" i="2" s="1"/>
  <c r="F16" i="2"/>
  <c r="C33" i="2" s="1"/>
  <c r="M33" i="2" s="1"/>
  <c r="F15" i="2"/>
  <c r="C32" i="2" s="1"/>
  <c r="C44" i="2" s="1"/>
  <c r="D44" i="2" s="1"/>
  <c r="F21" i="2"/>
  <c r="C38" i="2" s="1"/>
  <c r="D38" i="2" s="1"/>
  <c r="F23" i="2"/>
  <c r="C40" i="2" s="1"/>
  <c r="V40" i="2" s="1"/>
  <c r="Y36" i="2" l="1"/>
  <c r="X37" i="2"/>
  <c r="AG37" i="2"/>
  <c r="O37" i="2"/>
  <c r="N37" i="2"/>
  <c r="V37" i="2"/>
  <c r="C49" i="2"/>
  <c r="D49" i="2" s="1"/>
  <c r="J34" i="2"/>
  <c r="D33" i="2"/>
  <c r="S36" i="2"/>
  <c r="M36" i="2"/>
  <c r="F36" i="2"/>
  <c r="E48" i="2" s="1"/>
  <c r="AD37" i="2"/>
  <c r="J37" i="2"/>
  <c r="Q37" i="2"/>
  <c r="M37" i="2"/>
  <c r="U37" i="2"/>
  <c r="S37" i="2"/>
  <c r="AH37" i="2"/>
  <c r="AG49" i="2" s="1"/>
  <c r="W37" i="2"/>
  <c r="K37" i="2"/>
  <c r="AI37" i="2"/>
  <c r="AA37" i="2"/>
  <c r="E37" i="2"/>
  <c r="D37" i="2"/>
  <c r="P37" i="2"/>
  <c r="H37" i="2"/>
  <c r="AE37" i="2"/>
  <c r="Z37" i="2"/>
  <c r="R37" i="2"/>
  <c r="I37" i="2"/>
  <c r="AI36" i="2"/>
  <c r="J36" i="2"/>
  <c r="N36" i="2"/>
  <c r="W36" i="2"/>
  <c r="C48" i="2"/>
  <c r="D48" i="2" s="1"/>
  <c r="F37" i="2"/>
  <c r="AF37" i="2"/>
  <c r="T37" i="2"/>
  <c r="AC37" i="2"/>
  <c r="AB49" i="2" s="1"/>
  <c r="L37" i="2"/>
  <c r="G37" i="2"/>
  <c r="Y37" i="2"/>
  <c r="L36" i="2"/>
  <c r="P36" i="2"/>
  <c r="T36" i="2"/>
  <c r="S48" i="2" s="1"/>
  <c r="AE36" i="2"/>
  <c r="O36" i="2"/>
  <c r="X36" i="2"/>
  <c r="X48" i="2" s="1"/>
  <c r="AC36" i="2"/>
  <c r="Z36" i="2"/>
  <c r="T32" i="2"/>
  <c r="Y34" i="2"/>
  <c r="AF34" i="2"/>
  <c r="Z32" i="2"/>
  <c r="G35" i="2"/>
  <c r="AE34" i="2"/>
  <c r="AI32" i="2"/>
  <c r="V34" i="2"/>
  <c r="AI34" i="2"/>
  <c r="L34" i="2"/>
  <c r="U36" i="2"/>
  <c r="AD36" i="2"/>
  <c r="G36" i="2"/>
  <c r="AH36" i="2"/>
  <c r="I36" i="2"/>
  <c r="K36" i="2"/>
  <c r="R36" i="2"/>
  <c r="D36" i="2"/>
  <c r="N32" i="2"/>
  <c r="P32" i="2"/>
  <c r="U34" i="2"/>
  <c r="N34" i="2"/>
  <c r="O34" i="2"/>
  <c r="R34" i="2"/>
  <c r="Q36" i="2"/>
  <c r="AG36" i="2"/>
  <c r="V36" i="2"/>
  <c r="AA36" i="2"/>
  <c r="H36" i="2"/>
  <c r="AF36" i="2"/>
  <c r="AB36" i="2"/>
  <c r="AH32" i="2"/>
  <c r="R32" i="2"/>
  <c r="AG34" i="2"/>
  <c r="X34" i="2"/>
  <c r="P34" i="2"/>
  <c r="C46" i="2"/>
  <c r="D46" i="2" s="1"/>
  <c r="F35" i="2"/>
  <c r="AE32" i="2"/>
  <c r="D32" i="2"/>
  <c r="W35" i="2"/>
  <c r="G34" i="2"/>
  <c r="Q34" i="2"/>
  <c r="S34" i="2"/>
  <c r="R46" i="2" s="1"/>
  <c r="T34" i="2"/>
  <c r="R39" i="2"/>
  <c r="AH39" i="2"/>
  <c r="N39" i="2"/>
  <c r="S39" i="2"/>
  <c r="U33" i="2"/>
  <c r="H35" i="2"/>
  <c r="V35" i="2"/>
  <c r="X35" i="2"/>
  <c r="M32" i="2"/>
  <c r="F32" i="2"/>
  <c r="L32" i="2"/>
  <c r="T35" i="2"/>
  <c r="O35" i="2"/>
  <c r="AF35" i="2"/>
  <c r="Z34" i="2"/>
  <c r="H34" i="2"/>
  <c r="F34" i="2"/>
  <c r="E46" i="2" s="1"/>
  <c r="AB34" i="2"/>
  <c r="AC34" i="2"/>
  <c r="D34" i="2"/>
  <c r="J35" i="2"/>
  <c r="M35" i="2"/>
  <c r="Q35" i="2"/>
  <c r="I33" i="2"/>
  <c r="J39" i="2"/>
  <c r="X39" i="2"/>
  <c r="AB33" i="2"/>
  <c r="J33" i="2"/>
  <c r="U39" i="2"/>
  <c r="T39" i="2"/>
  <c r="E39" i="2"/>
  <c r="AA35" i="2"/>
  <c r="AA47" i="2" s="1"/>
  <c r="P35" i="2"/>
  <c r="C47" i="2"/>
  <c r="D47" i="2" s="1"/>
  <c r="Y35" i="2"/>
  <c r="O33" i="2"/>
  <c r="H33" i="2"/>
  <c r="F39" i="2"/>
  <c r="AB39" i="2"/>
  <c r="AD39" i="2"/>
  <c r="O39" i="2"/>
  <c r="G39" i="2"/>
  <c r="H39" i="2"/>
  <c r="AI39" i="2"/>
  <c r="AG39" i="2"/>
  <c r="AA39" i="2"/>
  <c r="K39" i="2"/>
  <c r="W39" i="2"/>
  <c r="V39" i="2"/>
  <c r="D39" i="2"/>
  <c r="AC32" i="2"/>
  <c r="Q32" i="2"/>
  <c r="AB32" i="2"/>
  <c r="AA32" i="2"/>
  <c r="Z35" i="2"/>
  <c r="S35" i="2"/>
  <c r="I35" i="2"/>
  <c r="AI35" i="2"/>
  <c r="AC35" i="2"/>
  <c r="AB47" i="2" s="1"/>
  <c r="U35" i="2"/>
  <c r="N35" i="2"/>
  <c r="N47" i="2" s="1"/>
  <c r="AE35" i="2"/>
  <c r="D35" i="2"/>
  <c r="AD34" i="2"/>
  <c r="I34" i="2"/>
  <c r="AA34" i="2"/>
  <c r="M34" i="2"/>
  <c r="AH34" i="2"/>
  <c r="K34" i="2"/>
  <c r="W34" i="2"/>
  <c r="P39" i="2"/>
  <c r="L39" i="2"/>
  <c r="AC39" i="2"/>
  <c r="Y39" i="2"/>
  <c r="I39" i="2"/>
  <c r="M39" i="2"/>
  <c r="AE39" i="2"/>
  <c r="Z39" i="2"/>
  <c r="AF39" i="2"/>
  <c r="Q39" i="2"/>
  <c r="P38" i="2"/>
  <c r="AG35" i="2"/>
  <c r="E35" i="2"/>
  <c r="R35" i="2"/>
  <c r="AD35" i="2"/>
  <c r="AH35" i="2"/>
  <c r="K35" i="2"/>
  <c r="L35" i="2"/>
  <c r="AH33" i="2"/>
  <c r="V33" i="2"/>
  <c r="K33" i="2"/>
  <c r="L33" i="2"/>
  <c r="Y33" i="2"/>
  <c r="E33" i="2"/>
  <c r="Z33" i="2"/>
  <c r="AE33" i="2"/>
  <c r="T33" i="2"/>
  <c r="AI33" i="2"/>
  <c r="AC33" i="2"/>
  <c r="AB45" i="2" s="1"/>
  <c r="C45" i="2"/>
  <c r="D45" i="2" s="1"/>
  <c r="L38" i="2"/>
  <c r="AA33" i="2"/>
  <c r="F33" i="2"/>
  <c r="AG33" i="2"/>
  <c r="N33" i="2"/>
  <c r="AF33" i="2"/>
  <c r="S33" i="2"/>
  <c r="I38" i="2"/>
  <c r="V38" i="2"/>
  <c r="AC38" i="2"/>
  <c r="AB38" i="2"/>
  <c r="AF40" i="2"/>
  <c r="N38" i="2"/>
  <c r="H38" i="2"/>
  <c r="C50" i="2"/>
  <c r="D50" i="2" s="1"/>
  <c r="Y40" i="2"/>
  <c r="S38" i="2"/>
  <c r="Y38" i="2"/>
  <c r="M38" i="2"/>
  <c r="T38" i="2"/>
  <c r="R40" i="2"/>
  <c r="Q38" i="2"/>
  <c r="R38" i="2"/>
  <c r="AF38" i="2"/>
  <c r="AD38" i="2"/>
  <c r="AD40" i="2"/>
  <c r="Z38" i="2"/>
  <c r="AH38" i="2"/>
  <c r="X38" i="2"/>
  <c r="AI38" i="2"/>
  <c r="J38" i="2"/>
  <c r="K38" i="2"/>
  <c r="AG38" i="2"/>
  <c r="G38" i="2"/>
  <c r="N40" i="2"/>
  <c r="G40" i="2"/>
  <c r="AI40" i="2"/>
  <c r="K40" i="2"/>
  <c r="L40" i="2"/>
  <c r="J40" i="2"/>
  <c r="M40" i="2"/>
  <c r="P40" i="2"/>
  <c r="AE38" i="2"/>
  <c r="W38" i="2"/>
  <c r="F38" i="2"/>
  <c r="AA38" i="2"/>
  <c r="O38" i="2"/>
  <c r="U38" i="2"/>
  <c r="E38" i="2"/>
  <c r="W40" i="2"/>
  <c r="V52" i="2" s="1"/>
  <c r="O40" i="2"/>
  <c r="AE40" i="2"/>
  <c r="C52" i="2"/>
  <c r="D52" i="2" s="1"/>
  <c r="AD32" i="2"/>
  <c r="I32" i="2"/>
  <c r="Y32" i="2"/>
  <c r="V32" i="2"/>
  <c r="G32" i="2"/>
  <c r="H32" i="2"/>
  <c r="U32" i="2"/>
  <c r="J32" i="2"/>
  <c r="Q40" i="2"/>
  <c r="I40" i="2"/>
  <c r="X40" i="2"/>
  <c r="AA40" i="2"/>
  <c r="AB40" i="2"/>
  <c r="AG40" i="2"/>
  <c r="H40" i="2"/>
  <c r="E40" i="2"/>
  <c r="D40" i="2"/>
  <c r="Q33" i="2"/>
  <c r="AD33" i="2"/>
  <c r="G33" i="2"/>
  <c r="X33" i="2"/>
  <c r="W33" i="2"/>
  <c r="P33" i="2"/>
  <c r="R33" i="2"/>
  <c r="AG32" i="2"/>
  <c r="K32" i="2"/>
  <c r="AF32" i="2"/>
  <c r="S32" i="2"/>
  <c r="X32" i="2"/>
  <c r="W32" i="2"/>
  <c r="E32" i="2"/>
  <c r="O32" i="2"/>
  <c r="T40" i="2"/>
  <c r="S40" i="2"/>
  <c r="Z40" i="2"/>
  <c r="F40" i="2"/>
  <c r="AC40" i="2"/>
  <c r="AH40" i="2"/>
  <c r="U40" i="2"/>
  <c r="U52" i="2" s="1"/>
  <c r="Q49" i="2" l="1"/>
  <c r="O47" i="2"/>
  <c r="X51" i="2"/>
  <c r="F48" i="2"/>
  <c r="S47" i="2"/>
  <c r="Y47" i="2"/>
  <c r="U51" i="2"/>
  <c r="AF49" i="2"/>
  <c r="I45" i="2"/>
  <c r="K49" i="2"/>
  <c r="Y48" i="2"/>
  <c r="G50" i="2"/>
  <c r="X49" i="2"/>
  <c r="Y51" i="2"/>
  <c r="J46" i="2"/>
  <c r="I46" i="2"/>
  <c r="O49" i="2"/>
  <c r="R49" i="2"/>
  <c r="N49" i="2"/>
  <c r="W49" i="2"/>
  <c r="M49" i="2"/>
  <c r="U49" i="2"/>
  <c r="I50" i="2"/>
  <c r="U50" i="2"/>
  <c r="AC50" i="2"/>
  <c r="R48" i="2"/>
  <c r="M48" i="2"/>
  <c r="L48" i="2"/>
  <c r="J49" i="2"/>
  <c r="T49" i="2"/>
  <c r="I49" i="2"/>
  <c r="AD49" i="2"/>
  <c r="Z49" i="2"/>
  <c r="P49" i="2"/>
  <c r="H49" i="2"/>
  <c r="AA49" i="2"/>
  <c r="I48" i="2"/>
  <c r="G49" i="2"/>
  <c r="AH49" i="2"/>
  <c r="Y49" i="2"/>
  <c r="AE48" i="2"/>
  <c r="AH48" i="2"/>
  <c r="AE49" i="2"/>
  <c r="S49" i="2"/>
  <c r="V49" i="2"/>
  <c r="N48" i="2"/>
  <c r="L49" i="2"/>
  <c r="J48" i="2"/>
  <c r="T48" i="2"/>
  <c r="X46" i="2"/>
  <c r="O48" i="2"/>
  <c r="W48" i="2"/>
  <c r="V48" i="2"/>
  <c r="T44" i="2"/>
  <c r="Y44" i="2"/>
  <c r="Z44" i="2"/>
  <c r="F49" i="2"/>
  <c r="AC49" i="2"/>
  <c r="E49" i="2"/>
  <c r="P48" i="2"/>
  <c r="Y46" i="2"/>
  <c r="Z48" i="2"/>
  <c r="G48" i="2"/>
  <c r="AC48" i="2"/>
  <c r="G47" i="2"/>
  <c r="P46" i="2"/>
  <c r="K48" i="2"/>
  <c r="F47" i="2"/>
  <c r="L51" i="2"/>
  <c r="AG47" i="2"/>
  <c r="AA48" i="2"/>
  <c r="AB48" i="2"/>
  <c r="U48" i="2"/>
  <c r="AD44" i="2"/>
  <c r="AH51" i="2"/>
  <c r="R51" i="2"/>
  <c r="N44" i="2"/>
  <c r="E47" i="2"/>
  <c r="M46" i="2"/>
  <c r="N45" i="2"/>
  <c r="AD51" i="2"/>
  <c r="H47" i="2"/>
  <c r="AG51" i="2"/>
  <c r="H45" i="2"/>
  <c r="M44" i="2"/>
  <c r="Q51" i="2"/>
  <c r="AF46" i="2"/>
  <c r="N46" i="2"/>
  <c r="AE46" i="2"/>
  <c r="R44" i="2"/>
  <c r="X47" i="2"/>
  <c r="V47" i="2"/>
  <c r="O46" i="2"/>
  <c r="AH44" i="2"/>
  <c r="Q46" i="2"/>
  <c r="AG48" i="2"/>
  <c r="U46" i="2"/>
  <c r="Q48" i="2"/>
  <c r="K44" i="2"/>
  <c r="H48" i="2"/>
  <c r="AH46" i="2"/>
  <c r="AD46" i="2"/>
  <c r="AF48" i="2"/>
  <c r="AE44" i="2"/>
  <c r="AA45" i="2"/>
  <c r="W46" i="2"/>
  <c r="Z46" i="2"/>
  <c r="S51" i="2"/>
  <c r="S46" i="2"/>
  <c r="W47" i="2"/>
  <c r="AD48" i="2"/>
  <c r="P44" i="2"/>
  <c r="T46" i="2"/>
  <c r="F51" i="2"/>
  <c r="M51" i="2"/>
  <c r="AG45" i="2"/>
  <c r="I47" i="2"/>
  <c r="F46" i="2"/>
  <c r="AF47" i="2"/>
  <c r="N51" i="2"/>
  <c r="X45" i="2"/>
  <c r="U47" i="2"/>
  <c r="Q44" i="2"/>
  <c r="M47" i="2"/>
  <c r="G45" i="2"/>
  <c r="P50" i="2"/>
  <c r="H50" i="2"/>
  <c r="S45" i="2"/>
  <c r="Y45" i="2"/>
  <c r="J45" i="2"/>
  <c r="J47" i="2"/>
  <c r="AE51" i="2"/>
  <c r="I51" i="2"/>
  <c r="O51" i="2"/>
  <c r="AB44" i="2"/>
  <c r="J51" i="2"/>
  <c r="G51" i="2"/>
  <c r="AA51" i="2"/>
  <c r="H46" i="2"/>
  <c r="T45" i="2"/>
  <c r="K46" i="2"/>
  <c r="F44" i="2"/>
  <c r="AG46" i="2"/>
  <c r="E44" i="2"/>
  <c r="O45" i="2"/>
  <c r="AF50" i="2"/>
  <c r="S50" i="2"/>
  <c r="AF45" i="2"/>
  <c r="AH45" i="2"/>
  <c r="AE47" i="2"/>
  <c r="P47" i="2"/>
  <c r="AB46" i="2"/>
  <c r="L44" i="2"/>
  <c r="U45" i="2"/>
  <c r="P51" i="2"/>
  <c r="M45" i="2"/>
  <c r="F52" i="2"/>
  <c r="Z52" i="2"/>
  <c r="T50" i="2"/>
  <c r="G46" i="2"/>
  <c r="AF51" i="2"/>
  <c r="K50" i="2"/>
  <c r="AH47" i="2"/>
  <c r="Z51" i="2"/>
  <c r="E51" i="2"/>
  <c r="V46" i="2"/>
  <c r="AD47" i="2"/>
  <c r="K52" i="2"/>
  <c r="Q47" i="2"/>
  <c r="AC46" i="2"/>
  <c r="V51" i="2"/>
  <c r="AA44" i="2"/>
  <c r="T51" i="2"/>
  <c r="Q52" i="2"/>
  <c r="AB51" i="2"/>
  <c r="Z47" i="2"/>
  <c r="Y52" i="2"/>
  <c r="AA46" i="2"/>
  <c r="AC47" i="2"/>
  <c r="L46" i="2"/>
  <c r="V45" i="2"/>
  <c r="AH50" i="2"/>
  <c r="X50" i="2"/>
  <c r="E45" i="2"/>
  <c r="K45" i="2"/>
  <c r="K47" i="2"/>
  <c r="K51" i="2"/>
  <c r="R47" i="2"/>
  <c r="AC51" i="2"/>
  <c r="L47" i="2"/>
  <c r="T47" i="2"/>
  <c r="W50" i="2"/>
  <c r="AE45" i="2"/>
  <c r="H51" i="2"/>
  <c r="AC45" i="2"/>
  <c r="G52" i="2"/>
  <c r="W52" i="2"/>
  <c r="N50" i="2"/>
  <c r="AD50" i="2"/>
  <c r="L50" i="2"/>
  <c r="AA50" i="2"/>
  <c r="L45" i="2"/>
  <c r="W51" i="2"/>
  <c r="R45" i="2"/>
  <c r="J44" i="2"/>
  <c r="AD52" i="2"/>
  <c r="Z45" i="2"/>
  <c r="P52" i="2"/>
  <c r="J50" i="2"/>
  <c r="R52" i="2"/>
  <c r="M52" i="2"/>
  <c r="Z50" i="2"/>
  <c r="X44" i="2"/>
  <c r="N52" i="2"/>
  <c r="L52" i="2"/>
  <c r="AH52" i="2"/>
  <c r="AB50" i="2"/>
  <c r="AC44" i="2"/>
  <c r="O44" i="2"/>
  <c r="AF52" i="2"/>
  <c r="M50" i="2"/>
  <c r="O52" i="2"/>
  <c r="AD45" i="2"/>
  <c r="O50" i="2"/>
  <c r="V44" i="2"/>
  <c r="R50" i="2"/>
  <c r="Q50" i="2"/>
  <c r="F50" i="2"/>
  <c r="X52" i="2"/>
  <c r="AA52" i="2"/>
  <c r="Y50" i="2"/>
  <c r="AE50" i="2"/>
  <c r="AC52" i="2"/>
  <c r="J52" i="2"/>
  <c r="V50" i="2"/>
  <c r="AE52" i="2"/>
  <c r="F45" i="2"/>
  <c r="S52" i="2"/>
  <c r="W44" i="2"/>
  <c r="AF44" i="2"/>
  <c r="P45" i="2"/>
  <c r="H52" i="2"/>
  <c r="G44" i="2"/>
  <c r="H44" i="2"/>
  <c r="AG50" i="2"/>
  <c r="E52" i="2"/>
  <c r="E50" i="2"/>
  <c r="T52" i="2"/>
  <c r="AB52" i="2"/>
  <c r="S44" i="2"/>
  <c r="U44" i="2"/>
  <c r="I44" i="2"/>
  <c r="AG44" i="2"/>
  <c r="AG52" i="2"/>
  <c r="W45" i="2"/>
  <c r="Q45" i="2"/>
  <c r="I52" i="2"/>
</calcChain>
</file>

<file path=xl/sharedStrings.xml><?xml version="1.0" encoding="utf-8"?>
<sst xmlns="http://schemas.openxmlformats.org/spreadsheetml/2006/main" count="44" uniqueCount="40">
  <si>
    <t>מזהה</t>
  </si>
  <si>
    <t>ציר זמן של פרוייקט</t>
  </si>
  <si>
    <t>תרשים המציג פעילויות פרוייקט עם ציר זמן הניתן לגלילה מופיע בתא זה.</t>
  </si>
  <si>
    <t xml:space="preserve">הזן תאריך התחלה: </t>
  </si>
  <si>
    <t>פעילות</t>
  </si>
  <si>
    <t>תחילת הפרוייקט</t>
  </si>
  <si>
    <t>אבן דרך 1</t>
  </si>
  <si>
    <t>אבן דרך 2</t>
  </si>
  <si>
    <t>אבן דרך 3</t>
  </si>
  <si>
    <t>אבן דרך 4</t>
  </si>
  <si>
    <t>אבן דרך 5</t>
  </si>
  <si>
    <t>סיום הפרוייקט</t>
  </si>
  <si>
    <t>התחלה</t>
  </si>
  <si>
    <t>סיום</t>
  </si>
  <si>
    <t>הערות</t>
  </si>
  <si>
    <t>*** גיליון זה צריך להישאר מוסתר ***</t>
  </si>
  <si>
    <t>מיקום</t>
  </si>
  <si>
    <t>סידרה</t>
  </si>
  <si>
    <t>היום:</t>
  </si>
  <si>
    <t>מספר שורות</t>
  </si>
  <si>
    <t>פעילויות חלון:</t>
  </si>
  <si>
    <t>התחלת חלון חישוב</t>
  </si>
  <si>
    <t>היסט</t>
  </si>
  <si>
    <t>חלון</t>
  </si>
  <si>
    <t>מזהה פעילות</t>
  </si>
  <si>
    <t>היום הנוכחי</t>
  </si>
  <si>
    <t>תתכן סטיה של עד 10 ימי עבודה</t>
  </si>
  <si>
    <t xml:space="preserve">עבודות חפירה והכנת יסודות עמוד תעלה  , ועמודי רחוב מתכת </t>
  </si>
  <si>
    <t>עבודות גישוש פתיחת שוחות ובדיקת תוואי לחדר חשמל</t>
  </si>
  <si>
    <t>העמדת  עמודי עץ לפי סקיצה שאושרה אזור צפון מערב</t>
  </si>
  <si>
    <t>העמדת  עמודי עץ לפי סקיצה שאושרה אזור דרום מערב</t>
  </si>
  <si>
    <t>העמדת  עמודי עץ לפי סקיצה שאושרה אזור מטבח ומשרדים</t>
  </si>
  <si>
    <t xml:space="preserve">ביצוע רשתות לאזור צפון מערב כוללחיבור מבנים </t>
  </si>
  <si>
    <t>העתקת כבלים לעמוד תעלה , ימים אילו יהיו אזורים ללא חשמל</t>
  </si>
  <si>
    <t xml:space="preserve">ביצוע רשתות לאזור דרום מערב כוללחיבור מבנים </t>
  </si>
  <si>
    <t xml:space="preserve">ביצוע רשתות אזור מטבח ומשרדים </t>
  </si>
  <si>
    <t>העתקת תאורה והתקנת תאורה חדשה (שעדיין אין לה הזמנה )</t>
  </si>
  <si>
    <t>התקנת עמודי תאורה מתכת לאורך הכביש עד למבנה ממודר</t>
  </si>
  <si>
    <t xml:space="preserve">שילוט עמודים </t>
  </si>
  <si>
    <t>בדיקת בודק מוסמך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</si>
</sst>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2" formatCode="_ &quot;₪&quot;\ * #,##0_ ;_ &quot;₪&quot;\ * \-#,##0_ ;_ &quot;₪&quot;\ * &quot;-&quot;_ ;_ @_ "/>
    <numFmt numFmtId="44" formatCode="_ &quot;₪&quot;\ * #,##0.00_ ;_ &quot;₪&quot;\ * \-#,##0.00_ ;_ &quot;₪&quot;\ * &quot;-&quot;??_ ;_ @_ "/>
    <numFmt numFmtId="164" formatCode="_(* #,##0_);_(* \(#,##0\);_(* &quot;-&quot;_);_(@_)"/>
    <numFmt numFmtId="165" formatCode="_(* #,##0.00_);_(* \(#,##0.00\);_(* &quot;-&quot;??_);_(@_)"/>
    <numFmt numFmtId="166" formatCode="d\ mmm"/>
    <numFmt numFmtId="167" formatCode="mmm\ yyyy"/>
  </numFmts>
  <fonts count="20" x14ac:knownFonts="1">
    <font>
      <sz val="11"/>
      <color theme="3"/>
      <name val="Tahoma"/>
      <family val="2"/>
    </font>
    <font>
      <sz val="11"/>
      <color theme="1"/>
      <name val="Tahoma"/>
      <family val="2"/>
    </font>
    <font>
      <sz val="11"/>
      <color theme="0"/>
      <name val="Tahoma"/>
      <family val="2"/>
    </font>
    <font>
      <sz val="11"/>
      <color theme="3"/>
      <name val="Tahoma"/>
      <family val="2"/>
    </font>
    <font>
      <sz val="11"/>
      <color rgb="FF006100"/>
      <name val="Tahoma"/>
      <family val="2"/>
    </font>
    <font>
      <sz val="11"/>
      <color rgb="FF9C0006"/>
      <name val="Tahoma"/>
      <family val="2"/>
    </font>
    <font>
      <sz val="30"/>
      <color theme="0"/>
      <name val="Tahoma"/>
      <family val="2"/>
    </font>
    <font>
      <b/>
      <sz val="15"/>
      <color theme="3"/>
      <name val="Tahoma"/>
      <family val="2"/>
    </font>
    <font>
      <b/>
      <sz val="11"/>
      <color theme="3"/>
      <name val="Tahoma"/>
      <family val="2"/>
    </font>
    <font>
      <sz val="12"/>
      <color theme="3"/>
      <name val="Tahoma"/>
      <family val="2"/>
    </font>
    <font>
      <b/>
      <sz val="11"/>
      <color theme="0"/>
      <name val="Tahoma"/>
      <family val="2"/>
    </font>
    <font>
      <b/>
      <sz val="11"/>
      <color theme="1"/>
      <name val="Tahoma"/>
      <family val="2"/>
    </font>
    <font>
      <i/>
      <sz val="11"/>
      <color rgb="FF7F7F7F"/>
      <name val="Tahoma"/>
      <family val="2"/>
    </font>
    <font>
      <sz val="11"/>
      <color rgb="FFFF0000"/>
      <name val="Tahoma"/>
      <family val="2"/>
    </font>
    <font>
      <b/>
      <sz val="11"/>
      <color rgb="FFFA7D00"/>
      <name val="Tahoma"/>
      <family val="2"/>
    </font>
    <font>
      <sz val="11"/>
      <color rgb="FF3F3F76"/>
      <name val="Tahoma"/>
      <family val="2"/>
    </font>
    <font>
      <b/>
      <sz val="11"/>
      <color rgb="FF3F3F3F"/>
      <name val="Tahoma"/>
      <family val="2"/>
    </font>
    <font>
      <sz val="11"/>
      <color rgb="FF9C5700"/>
      <name val="Tahoma"/>
      <family val="2"/>
    </font>
    <font>
      <sz val="11"/>
      <color rgb="FFFA7D00"/>
      <name val="Tahoma"/>
      <family val="2"/>
    </font>
    <font>
      <i/>
      <sz val="11"/>
      <color theme="3"/>
      <name val="Tahoma"/>
      <family val="2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39994506668294322"/>
      </bottom>
      <diagonal/>
    </border>
    <border>
      <left/>
      <right/>
      <top style="thick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>
      <alignment horizontal="left" vertical="center" wrapText="1" indent="1"/>
    </xf>
    <xf numFmtId="0" fontId="6" fillId="3" borderId="1" applyNumberFormat="0" applyProtection="0">
      <alignment horizontal="left" vertical="center" readingOrder="2"/>
    </xf>
    <xf numFmtId="0" fontId="7" fillId="0" borderId="0" applyNumberFormat="0" applyFill="0" applyAlignment="0" applyProtection="0"/>
    <xf numFmtId="0" fontId="9" fillId="0" borderId="2" applyNumberFormat="0" applyFill="0" applyAlignment="0" applyProtection="0">
      <alignment readingOrder="2"/>
    </xf>
    <xf numFmtId="0" fontId="3" fillId="0" borderId="0" applyNumberFormat="0" applyFill="0" applyBorder="0" applyAlignment="0" applyProtection="0"/>
    <xf numFmtId="0" fontId="2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5" borderId="0" applyNumberFormat="0" applyBorder="0" applyAlignment="0" applyProtection="0"/>
    <xf numFmtId="0" fontId="2" fillId="4" borderId="0" applyNumberFormat="0" applyBorder="0" applyAlignment="0" applyProtection="0"/>
    <xf numFmtId="0" fontId="2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2" fillId="8" borderId="0" applyNumberFormat="0" applyBorder="0" applyAlignment="0" applyProtection="0"/>
    <xf numFmtId="0" fontId="8" fillId="11" borderId="0" applyNumberFormat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17" fillId="14" borderId="0" applyNumberFormat="0" applyBorder="0" applyAlignment="0" applyProtection="0"/>
    <xf numFmtId="0" fontId="15" fillId="15" borderId="4" applyNumberFormat="0" applyAlignment="0" applyProtection="0"/>
    <xf numFmtId="0" fontId="16" fillId="16" borderId="5" applyNumberFormat="0" applyAlignment="0" applyProtection="0"/>
    <xf numFmtId="0" fontId="14" fillId="16" borderId="4" applyNumberFormat="0" applyAlignment="0" applyProtection="0"/>
    <xf numFmtId="0" fontId="18" fillId="0" borderId="6" applyNumberFormat="0" applyFill="0" applyAlignment="0" applyProtection="0"/>
    <xf numFmtId="0" fontId="10" fillId="17" borderId="7" applyNumberFormat="0" applyAlignment="0" applyProtection="0"/>
    <xf numFmtId="0" fontId="13" fillId="0" borderId="0" applyNumberFormat="0" applyFill="0" applyBorder="0" applyAlignment="0" applyProtection="0"/>
    <xf numFmtId="0" fontId="3" fillId="18" borderId="8" applyNumberFormat="0" applyFont="0" applyAlignment="0" applyProtection="0"/>
    <xf numFmtId="0" fontId="12" fillId="0" borderId="0" applyNumberFormat="0" applyFill="0" applyBorder="0" applyAlignment="0" applyProtection="0"/>
    <xf numFmtId="0" fontId="11" fillId="0" borderId="9" applyNumberFormat="0" applyFill="0" applyAlignment="0" applyProtection="0"/>
    <xf numFmtId="0" fontId="2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18">
    <xf numFmtId="0" fontId="0" fillId="0" borderId="0" xfId="0">
      <alignment horizontal="left" vertical="center" wrapText="1" indent="1"/>
    </xf>
    <xf numFmtId="0" fontId="0" fillId="2" borderId="0" xfId="0" applyFill="1">
      <alignment horizontal="left" vertical="center" wrapText="1" indent="1"/>
    </xf>
    <xf numFmtId="0" fontId="0" fillId="0" borderId="0" xfId="0" applyAlignment="1">
      <alignment vertical="center"/>
    </xf>
    <xf numFmtId="0" fontId="6" fillId="3" borderId="1" xfId="1" applyAlignment="1">
      <alignment horizontal="right" vertical="center" readingOrder="2"/>
    </xf>
    <xf numFmtId="0" fontId="0" fillId="0" borderId="0" xfId="0" applyAlignment="1">
      <alignment horizontal="right" vertical="center" wrapText="1" indent="1" readingOrder="2"/>
    </xf>
    <xf numFmtId="0" fontId="0" fillId="0" borderId="0" xfId="0" applyAlignment="1">
      <alignment horizontal="right" vertical="center" readingOrder="2"/>
    </xf>
    <xf numFmtId="0" fontId="7" fillId="0" borderId="0" xfId="2" applyAlignment="1">
      <alignment horizontal="left" vertical="center" readingOrder="2"/>
    </xf>
    <xf numFmtId="14" fontId="8" fillId="11" borderId="0" xfId="13" applyNumberFormat="1" applyAlignment="1">
      <alignment horizontal="center" vertical="center" readingOrder="2"/>
    </xf>
    <xf numFmtId="0" fontId="0" fillId="0" borderId="0" xfId="3" applyFont="1" applyBorder="1" applyAlignment="1">
      <alignment horizontal="right" vertical="center" indent="1" readingOrder="2"/>
    </xf>
    <xf numFmtId="14" fontId="0" fillId="0" borderId="0" xfId="0" applyNumberFormat="1" applyAlignment="1">
      <alignment horizontal="right" vertical="center" indent="1" readingOrder="2"/>
    </xf>
    <xf numFmtId="0" fontId="0" fillId="0" borderId="0" xfId="0" applyNumberFormat="1" applyAlignment="1">
      <alignment horizontal="right" vertical="center" wrapText="1" indent="1" readingOrder="2"/>
    </xf>
    <xf numFmtId="167" fontId="0" fillId="0" borderId="0" xfId="0" applyNumberFormat="1" applyAlignment="1">
      <alignment horizontal="right" vertical="center" wrapText="1" indent="1" readingOrder="2"/>
    </xf>
    <xf numFmtId="0" fontId="0" fillId="0" borderId="0" xfId="0" applyAlignment="1">
      <alignment horizontal="right" vertical="center" indent="1" readingOrder="2"/>
    </xf>
    <xf numFmtId="166" fontId="0" fillId="0" borderId="0" xfId="0" applyNumberFormat="1" applyAlignment="1">
      <alignment horizontal="right" vertical="center" indent="1" readingOrder="2"/>
    </xf>
    <xf numFmtId="167" fontId="0" fillId="0" borderId="0" xfId="0" applyNumberFormat="1" applyAlignment="1">
      <alignment horizontal="right" vertical="center" indent="1" readingOrder="2"/>
    </xf>
    <xf numFmtId="0" fontId="6" fillId="3" borderId="1" xfId="1" applyAlignment="1">
      <alignment horizontal="right" vertical="center" readingOrder="2"/>
    </xf>
    <xf numFmtId="0" fontId="9" fillId="0" borderId="3" xfId="3" applyBorder="1" applyAlignment="1">
      <alignment horizontal="center" vertical="center" readingOrder="2"/>
    </xf>
    <xf numFmtId="0" fontId="19" fillId="0" borderId="0" xfId="0" applyFont="1" applyAlignment="1">
      <alignment horizontal="right" vertical="center" wrapText="1" indent="1" readingOrder="2"/>
    </xf>
  </cellXfs>
  <cellStyles count="47">
    <cellStyle name="20% - הדגשה1" xfId="32" builtinId="30" customBuiltin="1"/>
    <cellStyle name="20% - הדגשה2" xfId="36" builtinId="34" customBuiltin="1"/>
    <cellStyle name="20% - הדגשה3" xfId="6" builtinId="38" customBuiltin="1"/>
    <cellStyle name="20% - הדגשה4" xfId="10" builtinId="42" customBuiltin="1"/>
    <cellStyle name="20% - הדגשה5" xfId="40" builtinId="46" customBuiltin="1"/>
    <cellStyle name="20% - הדגשה6" xfId="44" builtinId="50" customBuiltin="1"/>
    <cellStyle name="40% - הדגשה1" xfId="33" builtinId="31" customBuiltin="1"/>
    <cellStyle name="40% - הדגשה2" xfId="37" builtinId="35" customBuiltin="1"/>
    <cellStyle name="40% - הדגשה3" xfId="7" builtinId="39" customBuiltin="1"/>
    <cellStyle name="40% - הדגשה4" xfId="11" builtinId="43" customBuiltin="1"/>
    <cellStyle name="40% - הדגשה5" xfId="41" builtinId="47" customBuiltin="1"/>
    <cellStyle name="40% - הדגשה6" xfId="45" builtinId="51" customBuiltin="1"/>
    <cellStyle name="60% - הדגשה1" xfId="34" builtinId="32" customBuiltin="1"/>
    <cellStyle name="60% - הדגשה2" xfId="38" builtinId="36" customBuiltin="1"/>
    <cellStyle name="60% - הדגשה3" xfId="8" builtinId="40" customBuiltin="1"/>
    <cellStyle name="60% - הדגשה4" xfId="12" builtinId="44" customBuiltin="1"/>
    <cellStyle name="60% - הדגשה5" xfId="42" builtinId="48" customBuiltin="1"/>
    <cellStyle name="60% - הדגשה6" xfId="46" builtinId="52" customBuiltin="1"/>
    <cellStyle name="Comma" xfId="14" builtinId="3" customBuiltin="1"/>
    <cellStyle name="Currency" xfId="16" builtinId="4" customBuiltin="1"/>
    <cellStyle name="Normal" xfId="0" builtinId="0" customBuiltin="1"/>
    <cellStyle name="Percent" xfId="18" builtinId="5" customBuiltin="1"/>
    <cellStyle name="הדגשה1" xfId="31" builtinId="29" customBuiltin="1"/>
    <cellStyle name="הדגשה2" xfId="35" builtinId="33" customBuiltin="1"/>
    <cellStyle name="הדגשה3" xfId="5" builtinId="37" customBuiltin="1"/>
    <cellStyle name="הדגשה4" xfId="9" builtinId="41" customBuiltin="1"/>
    <cellStyle name="הדגשה5" xfId="39" builtinId="45" customBuiltin="1"/>
    <cellStyle name="הדגשה6" xfId="43" builtinId="49" customBuiltin="1"/>
    <cellStyle name="הערה" xfId="28" builtinId="10" customBuiltin="1"/>
    <cellStyle name="חישוב" xfId="24" builtinId="22" customBuiltin="1"/>
    <cellStyle name="טוב" xfId="19" builtinId="26" customBuiltin="1"/>
    <cellStyle name="טקסט אזהרה" xfId="27" builtinId="11" customBuiltin="1"/>
    <cellStyle name="טקסט הסברי" xfId="29" builtinId="53" customBuiltin="1"/>
    <cellStyle name="כותרת" xfId="1" builtinId="15" customBuiltin="1"/>
    <cellStyle name="כותרת 1" xfId="2" builtinId="16" customBuiltin="1"/>
    <cellStyle name="כותרת 2" xfId="13" builtinId="17" customBuiltin="1"/>
    <cellStyle name="כותרת 3" xfId="3" builtinId="18" customBuiltin="1"/>
    <cellStyle name="כותרת 4" xfId="4" builtinId="19" customBuiltin="1"/>
    <cellStyle name="מטבע [0]" xfId="17" builtinId="7" customBuiltin="1"/>
    <cellStyle name="ניטראלי" xfId="21" builtinId="28" customBuiltin="1"/>
    <cellStyle name="סה&quot;כ" xfId="30" builtinId="25" customBuiltin="1"/>
    <cellStyle name="פלט" xfId="23" builtinId="21" customBuiltin="1"/>
    <cellStyle name="פסיק [0]" xfId="15" builtinId="6" customBuiltin="1"/>
    <cellStyle name="קלט" xfId="22" builtinId="20" customBuiltin="1"/>
    <cellStyle name="רע" xfId="20" builtinId="27" customBuiltin="1"/>
    <cellStyle name="תא מסומן" xfId="26" builtinId="23" customBuiltin="1"/>
    <cellStyle name="תא מקושר" xfId="25" builtinId="24" customBuiltin="1"/>
  </cellStyles>
  <dxfs count="14">
    <dxf>
      <alignment horizontal="right" vertical="center" textRotation="0" wrapText="1" indent="1" justifyLastLine="0" shrinkToFit="0" readingOrder="2"/>
    </dxf>
    <dxf>
      <alignment horizontal="right" vertical="center" textRotation="0" indent="1" justifyLastLine="0" shrinkToFit="0" readingOrder="2"/>
    </dxf>
    <dxf>
      <alignment horizontal="right" vertical="center" textRotation="0" wrapText="0" indent="1" justifyLastLine="0" shrinkToFit="0" readingOrder="2"/>
    </dxf>
    <dxf>
      <numFmt numFmtId="19" formatCode="dd/mm/yyyy"/>
      <alignment horizontal="right" vertical="center" textRotation="0" wrapText="0" indent="1" justifyLastLine="0" shrinkToFit="0" readingOrder="2"/>
    </dxf>
    <dxf>
      <alignment horizontal="right" vertical="center" textRotation="0" wrapText="0" indent="1" justifyLastLine="0" shrinkToFit="0" readingOrder="2"/>
    </dxf>
    <dxf>
      <numFmt numFmtId="19" formatCode="dd/mm/yyyy"/>
      <alignment horizontal="right" vertical="center" textRotation="0" wrapText="0" indent="1" justifyLastLine="0" shrinkToFit="0" readingOrder="2"/>
    </dxf>
    <dxf>
      <alignment horizontal="right" vertical="center" textRotation="0" wrapText="1" indent="1" justifyLastLine="0" shrinkToFit="0" readingOrder="2"/>
    </dxf>
    <dxf>
      <alignment horizontal="right" vertical="center" textRotation="0" indent="1" justifyLastLine="0" shrinkToFit="0" readingOrder="2"/>
    </dxf>
    <dxf>
      <alignment horizontal="right" vertical="center" textRotation="0" wrapText="1" indent="1" justifyLastLine="0" shrinkToFit="0" readingOrder="2"/>
    </dxf>
    <dxf>
      <alignment horizontal="right" vertical="center" textRotation="0" wrapText="0" indent="1" justifyLastLine="0" shrinkToFit="0" readingOrder="2"/>
    </dxf>
    <dxf>
      <font>
        <color theme="3"/>
      </font>
      <fill>
        <patternFill>
          <bgColor theme="2"/>
        </patternFill>
      </fill>
    </dxf>
    <dxf>
      <font>
        <color theme="3"/>
      </font>
    </dxf>
    <dxf>
      <font>
        <b val="0"/>
        <i val="0"/>
        <color theme="0"/>
      </font>
      <fill>
        <patternFill patternType="solid">
          <fgColor theme="4"/>
          <bgColor theme="3"/>
        </patternFill>
      </fill>
      <border diagonalUp="0" diagonalDown="0">
        <left/>
        <right/>
        <top/>
        <bottom/>
        <vertical/>
        <horizontal/>
      </border>
    </dxf>
    <dxf>
      <font>
        <color theme="1"/>
      </font>
      <border diagonalUp="0" diagonalDown="0">
        <left style="thin">
          <color theme="3" tint="0.59996337778862885"/>
        </left>
        <right/>
        <top/>
        <bottom/>
        <vertical style="thin">
          <color theme="3" tint="0.59996337778862885"/>
        </vertical>
        <horizontal/>
      </border>
    </dxf>
  </dxfs>
  <tableStyles count="1" defaultTableStyle="TableStyleMedium2" defaultPivotStyle="PivotStyleLight8">
    <tableStyle name="ציר זמן של פרוייקט" pivot="0" count="4">
      <tableStyleElement type="wholeTable" dxfId="13"/>
      <tableStyleElement type="headerRow" dxfId="12"/>
      <tableStyleElement type="firstRowStripe" dxfId="11"/>
      <tableStyleElement type="secondRowStripe" dxfId="1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lineChart>
        <c:grouping val="standard"/>
        <c:varyColors val="0"/>
        <c:ser>
          <c:idx val="0"/>
          <c:order val="0"/>
          <c:tx>
            <c:strRef>
              <c:f>calcs!$B$32</c:f>
              <c:strCache>
                <c:ptCount val="1"/>
                <c:pt idx="0">
                  <c:v>1</c:v>
                </c:pt>
              </c:strCache>
            </c:strRef>
          </c:tx>
          <c:spPr>
            <a:ln w="193675" cap="sq">
              <a:solidFill>
                <a:schemeClr val="accent6"/>
              </a:solidFill>
            </a:ln>
          </c:spPr>
          <c:marker>
            <c:symbol val="square"/>
            <c:size val="14"/>
            <c:spPr>
              <a:solidFill>
                <a:schemeClr val="accent6"/>
              </a:solidFill>
              <a:ln>
                <a:noFill/>
              </a:ln>
            </c:spPr>
          </c:marker>
          <c:cat>
            <c:numRef>
              <c:f>calcs!$E$31:$AH$31</c:f>
              <c:numCache>
                <c:formatCode>m/d/yyyy</c:formatCode>
                <c:ptCount val="30"/>
                <c:pt idx="0">
                  <c:v>44750</c:v>
                </c:pt>
                <c:pt idx="1">
                  <c:v>44751</c:v>
                </c:pt>
                <c:pt idx="2">
                  <c:v>44752</c:v>
                </c:pt>
                <c:pt idx="3">
                  <c:v>44753</c:v>
                </c:pt>
                <c:pt idx="4">
                  <c:v>44754</c:v>
                </c:pt>
                <c:pt idx="5">
                  <c:v>44755</c:v>
                </c:pt>
                <c:pt idx="6">
                  <c:v>44756</c:v>
                </c:pt>
                <c:pt idx="7">
                  <c:v>44757</c:v>
                </c:pt>
                <c:pt idx="8">
                  <c:v>44758</c:v>
                </c:pt>
                <c:pt idx="9">
                  <c:v>44759</c:v>
                </c:pt>
                <c:pt idx="10">
                  <c:v>44760</c:v>
                </c:pt>
                <c:pt idx="11">
                  <c:v>44761</c:v>
                </c:pt>
                <c:pt idx="12">
                  <c:v>44762</c:v>
                </c:pt>
                <c:pt idx="13">
                  <c:v>44763</c:v>
                </c:pt>
                <c:pt idx="14">
                  <c:v>44764</c:v>
                </c:pt>
                <c:pt idx="15">
                  <c:v>44765</c:v>
                </c:pt>
                <c:pt idx="16">
                  <c:v>44766</c:v>
                </c:pt>
                <c:pt idx="17">
                  <c:v>44767</c:v>
                </c:pt>
                <c:pt idx="18">
                  <c:v>44768</c:v>
                </c:pt>
                <c:pt idx="19">
                  <c:v>44769</c:v>
                </c:pt>
                <c:pt idx="20">
                  <c:v>44770</c:v>
                </c:pt>
                <c:pt idx="21">
                  <c:v>44771</c:v>
                </c:pt>
                <c:pt idx="22">
                  <c:v>44772</c:v>
                </c:pt>
                <c:pt idx="23">
                  <c:v>44773</c:v>
                </c:pt>
                <c:pt idx="24">
                  <c:v>44774</c:v>
                </c:pt>
                <c:pt idx="25">
                  <c:v>44775</c:v>
                </c:pt>
                <c:pt idx="26">
                  <c:v>44776</c:v>
                </c:pt>
                <c:pt idx="27">
                  <c:v>44777</c:v>
                </c:pt>
                <c:pt idx="28">
                  <c:v>44778</c:v>
                </c:pt>
                <c:pt idx="29">
                  <c:v>44779</c:v>
                </c:pt>
              </c:numCache>
            </c:numRef>
          </c:cat>
          <c:val>
            <c:numRef>
              <c:f>calcs!$E$32:$AH$32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F5-4A80-B45A-1EC1F78D8AA5}"/>
            </c:ext>
          </c:extLst>
        </c:ser>
        <c:ser>
          <c:idx val="5"/>
          <c:order val="1"/>
          <c:tx>
            <c:strRef>
              <c:f>calcs!$D$44</c:f>
              <c:strCache>
                <c:ptCount val="1"/>
                <c:pt idx="0">
                  <c:v>#N/A</c:v>
                </c:pt>
              </c:strCache>
            </c:strRef>
          </c:tx>
          <c:marker>
            <c:symbol val="circle"/>
            <c:size val="9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calcs!$E$44:$AH$44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9F5-4A80-B45A-1EC1F78D8AA5}"/>
            </c:ext>
          </c:extLst>
        </c:ser>
        <c:ser>
          <c:idx val="1"/>
          <c:order val="2"/>
          <c:tx>
            <c:strRef>
              <c:f>calcs!$B$33</c:f>
              <c:strCache>
                <c:ptCount val="1"/>
                <c:pt idx="0">
                  <c:v>2</c:v>
                </c:pt>
              </c:strCache>
            </c:strRef>
          </c:tx>
          <c:spPr>
            <a:ln w="193675" cap="sq">
              <a:solidFill>
                <a:schemeClr val="accent6"/>
              </a:solidFill>
            </a:ln>
          </c:spPr>
          <c:marker>
            <c:symbol val="square"/>
            <c:size val="14"/>
            <c:spPr>
              <a:solidFill>
                <a:schemeClr val="accent6"/>
              </a:solidFill>
              <a:ln w="9525">
                <a:noFill/>
              </a:ln>
            </c:spPr>
          </c:marker>
          <c:cat>
            <c:numRef>
              <c:f>calcs!$E$31:$AH$31</c:f>
              <c:numCache>
                <c:formatCode>m/d/yyyy</c:formatCode>
                <c:ptCount val="30"/>
                <c:pt idx="0">
                  <c:v>44750</c:v>
                </c:pt>
                <c:pt idx="1">
                  <c:v>44751</c:v>
                </c:pt>
                <c:pt idx="2">
                  <c:v>44752</c:v>
                </c:pt>
                <c:pt idx="3">
                  <c:v>44753</c:v>
                </c:pt>
                <c:pt idx="4">
                  <c:v>44754</c:v>
                </c:pt>
                <c:pt idx="5">
                  <c:v>44755</c:v>
                </c:pt>
                <c:pt idx="6">
                  <c:v>44756</c:v>
                </c:pt>
                <c:pt idx="7">
                  <c:v>44757</c:v>
                </c:pt>
                <c:pt idx="8">
                  <c:v>44758</c:v>
                </c:pt>
                <c:pt idx="9">
                  <c:v>44759</c:v>
                </c:pt>
                <c:pt idx="10">
                  <c:v>44760</c:v>
                </c:pt>
                <c:pt idx="11">
                  <c:v>44761</c:v>
                </c:pt>
                <c:pt idx="12">
                  <c:v>44762</c:v>
                </c:pt>
                <c:pt idx="13">
                  <c:v>44763</c:v>
                </c:pt>
                <c:pt idx="14">
                  <c:v>44764</c:v>
                </c:pt>
                <c:pt idx="15">
                  <c:v>44765</c:v>
                </c:pt>
                <c:pt idx="16">
                  <c:v>44766</c:v>
                </c:pt>
                <c:pt idx="17">
                  <c:v>44767</c:v>
                </c:pt>
                <c:pt idx="18">
                  <c:v>44768</c:v>
                </c:pt>
                <c:pt idx="19">
                  <c:v>44769</c:v>
                </c:pt>
                <c:pt idx="20">
                  <c:v>44770</c:v>
                </c:pt>
                <c:pt idx="21">
                  <c:v>44771</c:v>
                </c:pt>
                <c:pt idx="22">
                  <c:v>44772</c:v>
                </c:pt>
                <c:pt idx="23">
                  <c:v>44773</c:v>
                </c:pt>
                <c:pt idx="24">
                  <c:v>44774</c:v>
                </c:pt>
                <c:pt idx="25">
                  <c:v>44775</c:v>
                </c:pt>
                <c:pt idx="26">
                  <c:v>44776</c:v>
                </c:pt>
                <c:pt idx="27">
                  <c:v>44777</c:v>
                </c:pt>
                <c:pt idx="28">
                  <c:v>44778</c:v>
                </c:pt>
                <c:pt idx="29">
                  <c:v>44779</c:v>
                </c:pt>
              </c:numCache>
            </c:numRef>
          </c:cat>
          <c:val>
            <c:numRef>
              <c:f>calcs!$E$33:$AH$33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9F5-4A80-B45A-1EC1F78D8AA5}"/>
            </c:ext>
          </c:extLst>
        </c:ser>
        <c:ser>
          <c:idx val="6"/>
          <c:order val="3"/>
          <c:tx>
            <c:strRef>
              <c:f>calcs!$D$45</c:f>
              <c:strCache>
                <c:ptCount val="1"/>
                <c:pt idx="0">
                  <c:v>#N/A</c:v>
                </c:pt>
              </c:strCache>
            </c:strRef>
          </c:tx>
          <c:marker>
            <c:symbol val="circle"/>
            <c:size val="9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calcs!$E$45:$AH$45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D9F5-4A80-B45A-1EC1F78D8AA5}"/>
            </c:ext>
          </c:extLst>
        </c:ser>
        <c:ser>
          <c:idx val="2"/>
          <c:order val="4"/>
          <c:tx>
            <c:strRef>
              <c:f>calcs!$B$34</c:f>
              <c:strCache>
                <c:ptCount val="1"/>
                <c:pt idx="0">
                  <c:v>3</c:v>
                </c:pt>
              </c:strCache>
            </c:strRef>
          </c:tx>
          <c:spPr>
            <a:ln w="193675" cap="sq">
              <a:solidFill>
                <a:schemeClr val="accent6"/>
              </a:solidFill>
            </a:ln>
          </c:spPr>
          <c:marker>
            <c:symbol val="square"/>
            <c:size val="14"/>
            <c:spPr>
              <a:solidFill>
                <a:schemeClr val="accent6"/>
              </a:solidFill>
              <a:ln>
                <a:noFill/>
              </a:ln>
            </c:spPr>
          </c:marker>
          <c:cat>
            <c:numRef>
              <c:f>calcs!$E$31:$AH$31</c:f>
              <c:numCache>
                <c:formatCode>m/d/yyyy</c:formatCode>
                <c:ptCount val="30"/>
                <c:pt idx="0">
                  <c:v>44750</c:v>
                </c:pt>
                <c:pt idx="1">
                  <c:v>44751</c:v>
                </c:pt>
                <c:pt idx="2">
                  <c:v>44752</c:v>
                </c:pt>
                <c:pt idx="3">
                  <c:v>44753</c:v>
                </c:pt>
                <c:pt idx="4">
                  <c:v>44754</c:v>
                </c:pt>
                <c:pt idx="5">
                  <c:v>44755</c:v>
                </c:pt>
                <c:pt idx="6">
                  <c:v>44756</c:v>
                </c:pt>
                <c:pt idx="7">
                  <c:v>44757</c:v>
                </c:pt>
                <c:pt idx="8">
                  <c:v>44758</c:v>
                </c:pt>
                <c:pt idx="9">
                  <c:v>44759</c:v>
                </c:pt>
                <c:pt idx="10">
                  <c:v>44760</c:v>
                </c:pt>
                <c:pt idx="11">
                  <c:v>44761</c:v>
                </c:pt>
                <c:pt idx="12">
                  <c:v>44762</c:v>
                </c:pt>
                <c:pt idx="13">
                  <c:v>44763</c:v>
                </c:pt>
                <c:pt idx="14">
                  <c:v>44764</c:v>
                </c:pt>
                <c:pt idx="15">
                  <c:v>44765</c:v>
                </c:pt>
                <c:pt idx="16">
                  <c:v>44766</c:v>
                </c:pt>
                <c:pt idx="17">
                  <c:v>44767</c:v>
                </c:pt>
                <c:pt idx="18">
                  <c:v>44768</c:v>
                </c:pt>
                <c:pt idx="19">
                  <c:v>44769</c:v>
                </c:pt>
                <c:pt idx="20">
                  <c:v>44770</c:v>
                </c:pt>
                <c:pt idx="21">
                  <c:v>44771</c:v>
                </c:pt>
                <c:pt idx="22">
                  <c:v>44772</c:v>
                </c:pt>
                <c:pt idx="23">
                  <c:v>44773</c:v>
                </c:pt>
                <c:pt idx="24">
                  <c:v>44774</c:v>
                </c:pt>
                <c:pt idx="25">
                  <c:v>44775</c:v>
                </c:pt>
                <c:pt idx="26">
                  <c:v>44776</c:v>
                </c:pt>
                <c:pt idx="27">
                  <c:v>44777</c:v>
                </c:pt>
                <c:pt idx="28">
                  <c:v>44778</c:v>
                </c:pt>
                <c:pt idx="29">
                  <c:v>44779</c:v>
                </c:pt>
              </c:numCache>
            </c:numRef>
          </c:cat>
          <c:val>
            <c:numRef>
              <c:f>calcs!$E$34:$AH$34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D9F5-4A80-B45A-1EC1F78D8AA5}"/>
            </c:ext>
          </c:extLst>
        </c:ser>
        <c:ser>
          <c:idx val="7"/>
          <c:order val="5"/>
          <c:tx>
            <c:strRef>
              <c:f>calcs!$D$46</c:f>
              <c:strCache>
                <c:ptCount val="1"/>
                <c:pt idx="0">
                  <c:v>#N/A</c:v>
                </c:pt>
              </c:strCache>
            </c:strRef>
          </c:tx>
          <c:spPr>
            <a:ln cap="sq"/>
          </c:spPr>
          <c:marker>
            <c:symbol val="circle"/>
            <c:size val="9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calcs!$E$46:$AH$46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9F5-4A80-B45A-1EC1F78D8AA5}"/>
            </c:ext>
          </c:extLst>
        </c:ser>
        <c:ser>
          <c:idx val="3"/>
          <c:order val="6"/>
          <c:tx>
            <c:strRef>
              <c:f>calcs!$B$35</c:f>
              <c:strCache>
                <c:ptCount val="1"/>
                <c:pt idx="0">
                  <c:v>4</c:v>
                </c:pt>
              </c:strCache>
            </c:strRef>
          </c:tx>
          <c:spPr>
            <a:ln w="193675" cap="sq">
              <a:solidFill>
                <a:schemeClr val="accent5">
                  <a:lumMod val="60000"/>
                  <a:lumOff val="40000"/>
                </a:schemeClr>
              </a:solidFill>
            </a:ln>
          </c:spPr>
          <c:marker>
            <c:symbol val="square"/>
            <c:size val="14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</c:spPr>
          </c:marker>
          <c:cat>
            <c:numRef>
              <c:f>calcs!$E$31:$AH$31</c:f>
              <c:numCache>
                <c:formatCode>m/d/yyyy</c:formatCode>
                <c:ptCount val="30"/>
                <c:pt idx="0">
                  <c:v>44750</c:v>
                </c:pt>
                <c:pt idx="1">
                  <c:v>44751</c:v>
                </c:pt>
                <c:pt idx="2">
                  <c:v>44752</c:v>
                </c:pt>
                <c:pt idx="3">
                  <c:v>44753</c:v>
                </c:pt>
                <c:pt idx="4">
                  <c:v>44754</c:v>
                </c:pt>
                <c:pt idx="5">
                  <c:v>44755</c:v>
                </c:pt>
                <c:pt idx="6">
                  <c:v>44756</c:v>
                </c:pt>
                <c:pt idx="7">
                  <c:v>44757</c:v>
                </c:pt>
                <c:pt idx="8">
                  <c:v>44758</c:v>
                </c:pt>
                <c:pt idx="9">
                  <c:v>44759</c:v>
                </c:pt>
                <c:pt idx="10">
                  <c:v>44760</c:v>
                </c:pt>
                <c:pt idx="11">
                  <c:v>44761</c:v>
                </c:pt>
                <c:pt idx="12">
                  <c:v>44762</c:v>
                </c:pt>
                <c:pt idx="13">
                  <c:v>44763</c:v>
                </c:pt>
                <c:pt idx="14">
                  <c:v>44764</c:v>
                </c:pt>
                <c:pt idx="15">
                  <c:v>44765</c:v>
                </c:pt>
                <c:pt idx="16">
                  <c:v>44766</c:v>
                </c:pt>
                <c:pt idx="17">
                  <c:v>44767</c:v>
                </c:pt>
                <c:pt idx="18">
                  <c:v>44768</c:v>
                </c:pt>
                <c:pt idx="19">
                  <c:v>44769</c:v>
                </c:pt>
                <c:pt idx="20">
                  <c:v>44770</c:v>
                </c:pt>
                <c:pt idx="21">
                  <c:v>44771</c:v>
                </c:pt>
                <c:pt idx="22">
                  <c:v>44772</c:v>
                </c:pt>
                <c:pt idx="23">
                  <c:v>44773</c:v>
                </c:pt>
                <c:pt idx="24">
                  <c:v>44774</c:v>
                </c:pt>
                <c:pt idx="25">
                  <c:v>44775</c:v>
                </c:pt>
                <c:pt idx="26">
                  <c:v>44776</c:v>
                </c:pt>
                <c:pt idx="27">
                  <c:v>44777</c:v>
                </c:pt>
                <c:pt idx="28">
                  <c:v>44778</c:v>
                </c:pt>
                <c:pt idx="29">
                  <c:v>44779</c:v>
                </c:pt>
              </c:numCache>
            </c:numRef>
          </c:cat>
          <c:val>
            <c:numRef>
              <c:f>calcs!$E$35:$AH$35</c:f>
              <c:numCache>
                <c:formatCode>General</c:formatCode>
                <c:ptCount val="30"/>
                <c:pt idx="0">
                  <c:v>8.3000000000000007</c:v>
                </c:pt>
                <c:pt idx="1">
                  <c:v>8.3000000000000007</c:v>
                </c:pt>
                <c:pt idx="2">
                  <c:v>8.3000000000000007</c:v>
                </c:pt>
                <c:pt idx="3">
                  <c:v>8.3000000000000007</c:v>
                </c:pt>
                <c:pt idx="4">
                  <c:v>8.3000000000000007</c:v>
                </c:pt>
                <c:pt idx="5">
                  <c:v>8.3000000000000007</c:v>
                </c:pt>
                <c:pt idx="6">
                  <c:v>8.3000000000000007</c:v>
                </c:pt>
                <c:pt idx="7">
                  <c:v>8.3000000000000007</c:v>
                </c:pt>
                <c:pt idx="8">
                  <c:v>8.3000000000000007</c:v>
                </c:pt>
                <c:pt idx="9">
                  <c:v>8.3000000000000007</c:v>
                </c:pt>
                <c:pt idx="10">
                  <c:v>8.3000000000000007</c:v>
                </c:pt>
                <c:pt idx="11">
                  <c:v>8.3000000000000007</c:v>
                </c:pt>
                <c:pt idx="12">
                  <c:v>8.3000000000000007</c:v>
                </c:pt>
                <c:pt idx="13">
                  <c:v>8.3000000000000007</c:v>
                </c:pt>
                <c:pt idx="14">
                  <c:v>8.3000000000000007</c:v>
                </c:pt>
                <c:pt idx="15">
                  <c:v>8.3000000000000007</c:v>
                </c:pt>
                <c:pt idx="16">
                  <c:v>8.3000000000000007</c:v>
                </c:pt>
                <c:pt idx="17">
                  <c:v>8.3000000000000007</c:v>
                </c:pt>
                <c:pt idx="18">
                  <c:v>8.3000000000000007</c:v>
                </c:pt>
                <c:pt idx="19">
                  <c:v>8.3000000000000007</c:v>
                </c:pt>
                <c:pt idx="20">
                  <c:v>8.3000000000000007</c:v>
                </c:pt>
                <c:pt idx="21">
                  <c:v>8.3000000000000007</c:v>
                </c:pt>
                <c:pt idx="22">
                  <c:v>8.3000000000000007</c:v>
                </c:pt>
                <c:pt idx="23">
                  <c:v>8.3000000000000007</c:v>
                </c:pt>
                <c:pt idx="24">
                  <c:v>8.3000000000000007</c:v>
                </c:pt>
                <c:pt idx="25">
                  <c:v>8.3000000000000007</c:v>
                </c:pt>
                <c:pt idx="26">
                  <c:v>8.3000000000000007</c:v>
                </c:pt>
                <c:pt idx="27">
                  <c:v>8.3000000000000007</c:v>
                </c:pt>
                <c:pt idx="28">
                  <c:v>8.3000000000000007</c:v>
                </c:pt>
                <c:pt idx="29">
                  <c:v>8.3000000000000007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D9F5-4A80-B45A-1EC1F78D8AA5}"/>
            </c:ext>
          </c:extLst>
        </c:ser>
        <c:ser>
          <c:idx val="8"/>
          <c:order val="7"/>
          <c:tx>
            <c:strRef>
              <c:f>calcs!$D$47</c:f>
              <c:strCache>
                <c:ptCount val="1"/>
                <c:pt idx="0">
                  <c:v>תחילת הפרוייקט</c:v>
                </c:pt>
              </c:strCache>
            </c:strRef>
          </c:tx>
          <c:marker>
            <c:symbol val="circle"/>
            <c:size val="9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Lbls>
            <c:spPr>
              <a:noFill/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calcs!$E$47:$AH$47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D9F5-4A80-B45A-1EC1F78D8AA5}"/>
            </c:ext>
          </c:extLst>
        </c:ser>
        <c:ser>
          <c:idx val="4"/>
          <c:order val="8"/>
          <c:tx>
            <c:strRef>
              <c:f>calcs!$B$36</c:f>
              <c:strCache>
                <c:ptCount val="1"/>
                <c:pt idx="0">
                  <c:v>5</c:v>
                </c:pt>
              </c:strCache>
            </c:strRef>
          </c:tx>
          <c:spPr>
            <a:ln w="193675" cap="sq">
              <a:solidFill>
                <a:schemeClr val="bg1"/>
              </a:solidFill>
            </a:ln>
          </c:spPr>
          <c:marker>
            <c:symbol val="square"/>
            <c:size val="14"/>
            <c:spPr>
              <a:solidFill>
                <a:schemeClr val="bg1"/>
              </a:solidFill>
              <a:ln>
                <a:noFill/>
              </a:ln>
            </c:spPr>
          </c:marker>
          <c:cat>
            <c:numRef>
              <c:f>calcs!$E$31:$AH$31</c:f>
              <c:numCache>
                <c:formatCode>m/d/yyyy</c:formatCode>
                <c:ptCount val="30"/>
                <c:pt idx="0">
                  <c:v>44750</c:v>
                </c:pt>
                <c:pt idx="1">
                  <c:v>44751</c:v>
                </c:pt>
                <c:pt idx="2">
                  <c:v>44752</c:v>
                </c:pt>
                <c:pt idx="3">
                  <c:v>44753</c:v>
                </c:pt>
                <c:pt idx="4">
                  <c:v>44754</c:v>
                </c:pt>
                <c:pt idx="5">
                  <c:v>44755</c:v>
                </c:pt>
                <c:pt idx="6">
                  <c:v>44756</c:v>
                </c:pt>
                <c:pt idx="7">
                  <c:v>44757</c:v>
                </c:pt>
                <c:pt idx="8">
                  <c:v>44758</c:v>
                </c:pt>
                <c:pt idx="9">
                  <c:v>44759</c:v>
                </c:pt>
                <c:pt idx="10">
                  <c:v>44760</c:v>
                </c:pt>
                <c:pt idx="11">
                  <c:v>44761</c:v>
                </c:pt>
                <c:pt idx="12">
                  <c:v>44762</c:v>
                </c:pt>
                <c:pt idx="13">
                  <c:v>44763</c:v>
                </c:pt>
                <c:pt idx="14">
                  <c:v>44764</c:v>
                </c:pt>
                <c:pt idx="15">
                  <c:v>44765</c:v>
                </c:pt>
                <c:pt idx="16">
                  <c:v>44766</c:v>
                </c:pt>
                <c:pt idx="17">
                  <c:v>44767</c:v>
                </c:pt>
                <c:pt idx="18">
                  <c:v>44768</c:v>
                </c:pt>
                <c:pt idx="19">
                  <c:v>44769</c:v>
                </c:pt>
                <c:pt idx="20">
                  <c:v>44770</c:v>
                </c:pt>
                <c:pt idx="21">
                  <c:v>44771</c:v>
                </c:pt>
                <c:pt idx="22">
                  <c:v>44772</c:v>
                </c:pt>
                <c:pt idx="23">
                  <c:v>44773</c:v>
                </c:pt>
                <c:pt idx="24">
                  <c:v>44774</c:v>
                </c:pt>
                <c:pt idx="25">
                  <c:v>44775</c:v>
                </c:pt>
                <c:pt idx="26">
                  <c:v>44776</c:v>
                </c:pt>
                <c:pt idx="27">
                  <c:v>44777</c:v>
                </c:pt>
                <c:pt idx="28">
                  <c:v>44778</c:v>
                </c:pt>
                <c:pt idx="29">
                  <c:v>44779</c:v>
                </c:pt>
              </c:numCache>
            </c:numRef>
          </c:cat>
          <c:val>
            <c:numRef>
              <c:f>calcs!$E$36:$AH$36</c:f>
              <c:numCache>
                <c:formatCode>General</c:formatCode>
                <c:ptCount val="30"/>
                <c:pt idx="0">
                  <c:v>7.3000000000000007</c:v>
                </c:pt>
                <c:pt idx="1">
                  <c:v>7.3000000000000007</c:v>
                </c:pt>
                <c:pt idx="2">
                  <c:v>7.3000000000000007</c:v>
                </c:pt>
                <c:pt idx="3">
                  <c:v>7.3000000000000007</c:v>
                </c:pt>
                <c:pt idx="4">
                  <c:v>7.3000000000000007</c:v>
                </c:pt>
                <c:pt idx="5">
                  <c:v>7.3000000000000007</c:v>
                </c:pt>
                <c:pt idx="6">
                  <c:v>7.3000000000000007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D9F5-4A80-B45A-1EC1F78D8AA5}"/>
            </c:ext>
          </c:extLst>
        </c:ser>
        <c:ser>
          <c:idx val="9"/>
          <c:order val="9"/>
          <c:tx>
            <c:strRef>
              <c:f>calcs!$D$48</c:f>
              <c:strCache>
                <c:ptCount val="1"/>
                <c:pt idx="0">
                  <c:v>אבן דרך 2</c:v>
                </c:pt>
              </c:strCache>
            </c:strRef>
          </c:tx>
          <c:spPr>
            <a:ln w="228600">
              <a:solidFill>
                <a:schemeClr val="bg1"/>
              </a:solidFill>
            </a:ln>
          </c:spPr>
          <c:marker>
            <c:symbol val="circle"/>
            <c:size val="9"/>
            <c:spPr>
              <a:solidFill>
                <a:schemeClr val="tx1"/>
              </a:solidFill>
              <a:ln>
                <a:noFill/>
              </a:ln>
            </c:spPr>
          </c:marker>
          <c:dLbls>
            <c:dLbl>
              <c:idx val="3"/>
              <c:layout>
                <c:manualLayout>
                  <c:x val="2.5374742356883218E-3"/>
                  <c:y val="-7.1518049438118727E-3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1A-4808-B570-F39EFF2D7B24}"/>
                </c:ext>
                <c:ext xmlns:c15="http://schemas.microsoft.com/office/drawing/2012/chart" uri="{CE6537A1-D6FC-4f65-9D91-7224C49458BB}"/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calcs!$E$48:$AH$48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7.3000000000000007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D9F5-4A80-B45A-1EC1F78D8AA5}"/>
            </c:ext>
          </c:extLst>
        </c:ser>
        <c:ser>
          <c:idx val="10"/>
          <c:order val="10"/>
          <c:tx>
            <c:strRef>
              <c:f>calcs!$B$37</c:f>
              <c:strCache>
                <c:ptCount val="1"/>
                <c:pt idx="0">
                  <c:v>6</c:v>
                </c:pt>
              </c:strCache>
            </c:strRef>
          </c:tx>
          <c:spPr>
            <a:ln w="193675" cap="sq">
              <a:noFill/>
            </a:ln>
          </c:spPr>
          <c:marker>
            <c:symbol val="none"/>
          </c:marker>
          <c:val>
            <c:numRef>
              <c:f>calcs!$E$37:$AH$37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6.3000000000000007</c:v>
                </c:pt>
                <c:pt idx="10">
                  <c:v>6.3000000000000007</c:v>
                </c:pt>
                <c:pt idx="11">
                  <c:v>6.3000000000000007</c:v>
                </c:pt>
                <c:pt idx="12">
                  <c:v>6.3000000000000007</c:v>
                </c:pt>
                <c:pt idx="13">
                  <c:v>6.3000000000000007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D9F5-4A80-B45A-1EC1F78D8AA5}"/>
            </c:ext>
          </c:extLst>
        </c:ser>
        <c:ser>
          <c:idx val="11"/>
          <c:order val="11"/>
          <c:tx>
            <c:strRef>
              <c:f>calcs!$D$49</c:f>
              <c:strCache>
                <c:ptCount val="1"/>
              </c:strCache>
            </c:strRef>
          </c:tx>
          <c:spPr>
            <a:ln>
              <a:noFill/>
            </a:ln>
          </c:spPr>
          <c:marker>
            <c:symbol val="circle"/>
            <c:size val="9"/>
            <c:spPr>
              <a:solidFill>
                <a:schemeClr val="tx1"/>
              </a:solidFill>
              <a:ln>
                <a:noFill/>
              </a:ln>
            </c:spPr>
          </c:marker>
          <c:dLbls>
            <c:dLbl>
              <c:idx val="16"/>
              <c:layout>
                <c:manualLayout>
                  <c:x val="2.196051654806895E-3"/>
                  <c:y val="0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147-446D-BB8D-9483ED2964F0}"/>
                </c:ext>
                <c:ext xmlns:c15="http://schemas.microsoft.com/office/drawing/2012/chart" uri="{CE6537A1-D6FC-4f65-9D91-7224C49458BB}"/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calcs!$E$49:$AH$49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6.3000000000000007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D9F5-4A80-B45A-1EC1F78D8AA5}"/>
            </c:ext>
          </c:extLst>
        </c:ser>
        <c:ser>
          <c:idx val="12"/>
          <c:order val="12"/>
          <c:tx>
            <c:strRef>
              <c:f>calcs!$B$38</c:f>
              <c:strCache>
                <c:ptCount val="1"/>
                <c:pt idx="0">
                  <c:v>7</c:v>
                </c:pt>
              </c:strCache>
            </c:strRef>
          </c:tx>
          <c:spPr>
            <a:ln w="193675" cap="sq">
              <a:noFill/>
            </a:ln>
          </c:spPr>
          <c:marker>
            <c:symbol val="square"/>
            <c:size val="14"/>
            <c:spPr>
              <a:noFill/>
              <a:ln>
                <a:noFill/>
              </a:ln>
            </c:spPr>
          </c:marker>
          <c:val>
            <c:numRef>
              <c:f>calcs!$E$38:$AH$38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5.3000000000000007</c:v>
                </c:pt>
                <c:pt idx="20">
                  <c:v>5.3000000000000007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D9F5-4A80-B45A-1EC1F78D8AA5}"/>
            </c:ext>
          </c:extLst>
        </c:ser>
        <c:ser>
          <c:idx val="13"/>
          <c:order val="13"/>
          <c:tx>
            <c:strRef>
              <c:f>calcs!$D$50</c:f>
              <c:strCache>
                <c:ptCount val="1"/>
              </c:strCache>
            </c:strRef>
          </c:tx>
          <c:spPr>
            <a:ln>
              <a:noFill/>
            </a:ln>
          </c:spPr>
          <c:marker>
            <c:symbol val="circle"/>
            <c:size val="9"/>
            <c:spPr>
              <a:solidFill>
                <a:schemeClr val="tx1"/>
              </a:solidFill>
              <a:ln>
                <a:noFill/>
              </a:ln>
            </c:spPr>
          </c:marker>
          <c:dLbls>
            <c:dLbl>
              <c:idx val="17"/>
              <c:layout>
                <c:manualLayout>
                  <c:x val="3.5392348572751511E-3"/>
                  <c:y val="0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147-446D-BB8D-9483ED2964F0}"/>
                </c:ext>
                <c:ext xmlns:c15="http://schemas.microsoft.com/office/drawing/2012/chart" uri="{CE6537A1-D6FC-4f65-9D91-7224C49458BB}"/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calcs!$E$50:$AH$50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5.3000000000000007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D9F5-4A80-B45A-1EC1F78D8AA5}"/>
            </c:ext>
          </c:extLst>
        </c:ser>
        <c:ser>
          <c:idx val="14"/>
          <c:order val="14"/>
          <c:tx>
            <c:strRef>
              <c:f>calcs!$B$39</c:f>
              <c:strCache>
                <c:ptCount val="1"/>
                <c:pt idx="0">
                  <c:v>8</c:v>
                </c:pt>
              </c:strCache>
            </c:strRef>
          </c:tx>
          <c:spPr>
            <a:ln w="193675" cap="sq">
              <a:noFill/>
            </a:ln>
          </c:spPr>
          <c:marker>
            <c:symbol val="square"/>
            <c:size val="14"/>
            <c:spPr>
              <a:noFill/>
              <a:ln>
                <a:noFill/>
              </a:ln>
            </c:spPr>
          </c:marker>
          <c:val>
            <c:numRef>
              <c:f>calcs!$E$39:$AH$39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4.3000000000000007</c:v>
                </c:pt>
                <c:pt idx="24">
                  <c:v>4.3000000000000007</c:v>
                </c:pt>
                <c:pt idx="25">
                  <c:v>4.3000000000000007</c:v>
                </c:pt>
                <c:pt idx="26">
                  <c:v>4.3000000000000007</c:v>
                </c:pt>
                <c:pt idx="27">
                  <c:v>4.3000000000000007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D9F5-4A80-B45A-1EC1F78D8AA5}"/>
            </c:ext>
          </c:extLst>
        </c:ser>
        <c:ser>
          <c:idx val="15"/>
          <c:order val="15"/>
          <c:tx>
            <c:strRef>
              <c:f>calcs!$D$51</c:f>
              <c:strCache>
                <c:ptCount val="1"/>
                <c:pt idx="0">
                  <c:v>אבן דרך 3</c:v>
                </c:pt>
              </c:strCache>
            </c:strRef>
          </c:tx>
          <c:spPr>
            <a:ln cap="sq">
              <a:noFill/>
            </a:ln>
          </c:spPr>
          <c:marker>
            <c:symbol val="circle"/>
            <c:size val="9"/>
            <c:spPr>
              <a:solidFill>
                <a:schemeClr val="tx1"/>
              </a:solidFill>
              <a:ln>
                <a:noFill/>
              </a:ln>
            </c:spPr>
          </c:marker>
          <c:dLbls>
            <c:dLbl>
              <c:idx val="19"/>
              <c:layout>
                <c:manualLayout>
                  <c:x val="8.5286845233883621E-4"/>
                  <c:y val="0"/>
                </c:manualLayout>
              </c:layout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147-446D-BB8D-9483ED2964F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calcs!$E$51:$AH$51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4.3000000000000007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D9F5-4A80-B45A-1EC1F78D8AA5}"/>
            </c:ext>
          </c:extLst>
        </c:ser>
        <c:ser>
          <c:idx val="16"/>
          <c:order val="16"/>
          <c:tx>
            <c:strRef>
              <c:f>calcs!$B$40</c:f>
              <c:strCache>
                <c:ptCount val="1"/>
                <c:pt idx="0">
                  <c:v>9</c:v>
                </c:pt>
              </c:strCache>
            </c:strRef>
          </c:tx>
          <c:spPr>
            <a:ln w="193675" cap="sq">
              <a:noFill/>
            </a:ln>
          </c:spPr>
          <c:marker>
            <c:symbol val="square"/>
            <c:size val="14"/>
            <c:spPr>
              <a:noFill/>
              <a:ln>
                <a:noFill/>
              </a:ln>
            </c:spPr>
          </c:marker>
          <c:val>
            <c:numRef>
              <c:f>calcs!$E$40:$AH$40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3.3000000000000007</c:v>
                </c:pt>
                <c:pt idx="25">
                  <c:v>3.3000000000000007</c:v>
                </c:pt>
                <c:pt idx="26">
                  <c:v>3.3000000000000007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D9F5-4A80-B45A-1EC1F78D8AA5}"/>
            </c:ext>
          </c:extLst>
        </c:ser>
        <c:ser>
          <c:idx val="17"/>
          <c:order val="17"/>
          <c:tx>
            <c:strRef>
              <c:f>calcs!$D$52</c:f>
              <c:strCache>
                <c:ptCount val="1"/>
              </c:strCache>
            </c:strRef>
          </c:tx>
          <c:spPr>
            <a:ln>
              <a:noFill/>
            </a:ln>
          </c:spPr>
          <c:marker>
            <c:symbol val="circle"/>
            <c:size val="9"/>
            <c:spPr>
              <a:solidFill>
                <a:schemeClr val="tx1"/>
              </a:solidFill>
              <a:ln>
                <a:noFill/>
              </a:ln>
            </c:spPr>
          </c:marker>
          <c:dLbls>
            <c:spPr>
              <a:solidFill>
                <a:schemeClr val="accent6"/>
              </a:solidFill>
              <a:ln>
                <a:noFill/>
              </a:ln>
              <a:effectLst/>
            </c:spPr>
            <c:dLblPos val="l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calcs!$E$52:$AH$52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3.3000000000000007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D9F5-4A80-B45A-1EC1F78D8AA5}"/>
            </c:ext>
          </c:extLst>
        </c:ser>
        <c:ser>
          <c:idx val="18"/>
          <c:order val="18"/>
          <c:tx>
            <c:v>היום</c:v>
          </c:tx>
          <c:marker>
            <c:symbol val="none"/>
          </c:marker>
          <c:errBars>
            <c:errDir val="y"/>
            <c:errBarType val="both"/>
            <c:errValType val="fixedVal"/>
            <c:noEndCap val="0"/>
            <c:val val="10"/>
            <c:spPr>
              <a:ln w="263525">
                <a:solidFill>
                  <a:schemeClr val="bg1">
                    <a:lumMod val="95000"/>
                  </a:schemeClr>
                </a:solidFill>
              </a:ln>
            </c:spPr>
          </c:errBars>
          <c:val>
            <c:numRef>
              <c:f>calcs!$E$56:$AH$56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D9F5-4A80-B45A-1EC1F78D8AA5}"/>
            </c:ext>
          </c:extLst>
        </c:ser>
        <c:ser>
          <c:idx val="19"/>
          <c:order val="19"/>
          <c:tx>
            <c:strRef>
              <c:f>calcs!$D$58</c:f>
              <c:strCache>
                <c:ptCount val="1"/>
                <c:pt idx="0">
                  <c:v>יול 2022</c:v>
                </c:pt>
              </c:strCache>
            </c:strRef>
          </c:tx>
          <c:spPr>
            <a:ln w="228600" cap="sq">
              <a:solidFill>
                <a:schemeClr val="accent3">
                  <a:lumMod val="20000"/>
                  <a:lumOff val="80000"/>
                </a:schemeClr>
              </a:solidFill>
            </a:ln>
          </c:spPr>
          <c:marker>
            <c:symbol val="none"/>
          </c:marker>
          <c:val>
            <c:numRef>
              <c:f>calcs!$E$58:$AH$58</c:f>
              <c:numCache>
                <c:formatCode>General</c:formatCode>
                <c:ptCount val="30"/>
                <c:pt idx="0">
                  <c:v>0.5</c:v>
                </c:pt>
                <c:pt idx="1">
                  <c:v>0.5</c:v>
                </c:pt>
                <c:pt idx="2">
                  <c:v>0.5</c:v>
                </c:pt>
                <c:pt idx="3">
                  <c:v>0.5</c:v>
                </c:pt>
                <c:pt idx="4">
                  <c:v>0.5</c:v>
                </c:pt>
                <c:pt idx="5">
                  <c:v>0.5</c:v>
                </c:pt>
                <c:pt idx="6">
                  <c:v>0.5</c:v>
                </c:pt>
                <c:pt idx="7">
                  <c:v>0.5</c:v>
                </c:pt>
                <c:pt idx="8">
                  <c:v>0.5</c:v>
                </c:pt>
                <c:pt idx="9">
                  <c:v>0.5</c:v>
                </c:pt>
                <c:pt idx="10">
                  <c:v>0.5</c:v>
                </c:pt>
                <c:pt idx="11">
                  <c:v>0.5</c:v>
                </c:pt>
                <c:pt idx="12">
                  <c:v>0.5</c:v>
                </c:pt>
                <c:pt idx="13">
                  <c:v>0.5</c:v>
                </c:pt>
                <c:pt idx="14">
                  <c:v>0.5</c:v>
                </c:pt>
                <c:pt idx="15">
                  <c:v>0.5</c:v>
                </c:pt>
                <c:pt idx="16">
                  <c:v>0.5</c:v>
                </c:pt>
                <c:pt idx="17">
                  <c:v>0.5</c:v>
                </c:pt>
                <c:pt idx="18">
                  <c:v>0.5</c:v>
                </c:pt>
                <c:pt idx="19">
                  <c:v>0.5</c:v>
                </c:pt>
                <c:pt idx="20">
                  <c:v>0.5</c:v>
                </c:pt>
                <c:pt idx="21">
                  <c:v>0.5</c:v>
                </c:pt>
                <c:pt idx="22">
                  <c:v>0.5</c:v>
                </c:pt>
                <c:pt idx="23">
                  <c:v>0.5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D9F5-4A80-B45A-1EC1F78D8AA5}"/>
            </c:ext>
          </c:extLst>
        </c:ser>
        <c:ser>
          <c:idx val="20"/>
          <c:order val="20"/>
          <c:tx>
            <c:strRef>
              <c:f>calcs!$D$61</c:f>
              <c:strCache>
                <c:ptCount val="1"/>
                <c:pt idx="0">
                  <c:v>אוג 2022</c:v>
                </c:pt>
              </c:strCache>
            </c:strRef>
          </c:tx>
          <c:spPr>
            <a:ln w="228600" cap="sq">
              <a:solidFill>
                <a:schemeClr val="accent2">
                  <a:lumMod val="20000"/>
                  <a:lumOff val="80000"/>
                </a:schemeClr>
              </a:solidFill>
            </a:ln>
          </c:spPr>
          <c:marker>
            <c:symbol val="none"/>
          </c:marker>
          <c:val>
            <c:numRef>
              <c:f>calcs!$E$61:$AH$61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0.5</c:v>
                </c:pt>
                <c:pt idx="25">
                  <c:v>0.5</c:v>
                </c:pt>
                <c:pt idx="26">
                  <c:v>0.5</c:v>
                </c:pt>
                <c:pt idx="27">
                  <c:v>0.5</c:v>
                </c:pt>
                <c:pt idx="28">
                  <c:v>0.5</c:v>
                </c:pt>
                <c:pt idx="29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D9F5-4A80-B45A-1EC1F78D8AA5}"/>
            </c:ext>
          </c:extLst>
        </c:ser>
        <c:ser>
          <c:idx val="21"/>
          <c:order val="21"/>
          <c:tx>
            <c:strRef>
              <c:f>calcs!$D$66</c:f>
              <c:strCache>
                <c:ptCount val="1"/>
                <c:pt idx="0">
                  <c:v>אוג 2022</c:v>
                </c:pt>
              </c:strCache>
            </c:strRef>
          </c:tx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calcs!$E$66:$AH$66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0.5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D9F5-4A80-B45A-1EC1F78D8AA5}"/>
            </c:ext>
          </c:extLst>
        </c:ser>
        <c:ser>
          <c:idx val="22"/>
          <c:order val="22"/>
          <c:tx>
            <c:strRef>
              <c:f>calcs!$D$65</c:f>
              <c:strCache>
                <c:ptCount val="1"/>
                <c:pt idx="0">
                  <c:v>יול 2022</c:v>
                </c:pt>
              </c:strCache>
            </c:strRef>
          </c:tx>
          <c:spPr>
            <a:ln w="209550" cap="sq"/>
          </c:spPr>
          <c:marker>
            <c:symbol val="none"/>
          </c:marker>
          <c:dPt>
            <c:idx val="2"/>
            <c:bubble3D val="0"/>
            <c:spPr>
              <a:ln w="28575" cap="sq"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7-D9F5-4A80-B45A-1EC1F78D8AA5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calcs!$E$65:$AH$65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9-D9F5-4A80-B45A-1EC1F78D8AA5}"/>
            </c:ext>
          </c:extLst>
        </c:ser>
        <c:ser>
          <c:idx val="24"/>
          <c:order val="23"/>
          <c:tx>
            <c:v>Day Dot Line</c:v>
          </c:tx>
          <c:spPr>
            <a:ln w="15875"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/>
              </a:solidFill>
              <a:ln>
                <a:noFill/>
              </a:ln>
            </c:spPr>
          </c:marker>
          <c:dLbls>
            <c:dLbl>
              <c:idx val="0"/>
              <c:layout/>
              <c:tx>
                <c:strRef>
                  <c:f>calcs!$E$72</c:f>
                  <c:strCache>
                    <c:ptCount val="1"/>
                    <c:pt idx="0">
                      <c:v>08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{56BD7FA7-77AF-42A4-A170-BB740859015F}</c15:txfldGUID>
                      <c15:f>calcs!$E$72</c15:f>
                      <c15:dlblFieldTableCache>
                        <c:ptCount val="1"/>
                        <c:pt idx="0">
                          <c:v>08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"/>
              <c:layout/>
              <c:tx>
                <c:strRef>
                  <c:f>calcs!$F$72</c:f>
                  <c:strCache>
                    <c:ptCount val="1"/>
                    <c:pt idx="0">
                      <c:v>09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{E9BE9F3C-C85B-49E0-B8A1-CA9A1FCE6482}</c15:txfldGUID>
                      <c15:f>calcs!$F$72</c15:f>
                      <c15:dlblFieldTableCache>
                        <c:ptCount val="1"/>
                        <c:pt idx="0">
                          <c:v>09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"/>
              <c:layout/>
              <c:tx>
                <c:strRef>
                  <c:f>calcs!$G$72</c:f>
                  <c:strCache>
                    <c:ptCount val="1"/>
                    <c:pt idx="0">
                      <c:v>10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{2B059A69-F006-41C3-B4DA-D3EFFB65B9E4}</c15:txfldGUID>
                      <c15:f>calcs!$G$72</c15:f>
                      <c15:dlblFieldTableCache>
                        <c:ptCount val="1"/>
                        <c:pt idx="0">
                          <c:v>10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3"/>
              <c:layout/>
              <c:tx>
                <c:strRef>
                  <c:f>calcs!$H$72</c:f>
                  <c:strCache>
                    <c:ptCount val="1"/>
                    <c:pt idx="0">
                      <c:v>11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{6B3F1300-6802-4237-8376-1C30A7A41C0A}</c15:txfldGUID>
                      <c15:f>calcs!$H$72</c15:f>
                      <c15:dlblFieldTableCache>
                        <c:ptCount val="1"/>
                        <c:pt idx="0">
                          <c:v>11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4"/>
              <c:layout/>
              <c:tx>
                <c:strRef>
                  <c:f>calcs!$I$72</c:f>
                  <c:strCache>
                    <c:ptCount val="1"/>
                    <c:pt idx="0">
                      <c:v>12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{F429F084-9ECE-40D1-8D0E-45736257A801}</c15:txfldGUID>
                      <c15:f>calcs!$I$72</c15:f>
                      <c15:dlblFieldTableCache>
                        <c:ptCount val="1"/>
                        <c:pt idx="0">
                          <c:v>12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5"/>
              <c:layout/>
              <c:tx>
                <c:strRef>
                  <c:f>calcs!$J$72</c:f>
                  <c:strCache>
                    <c:ptCount val="1"/>
                    <c:pt idx="0">
                      <c:v>13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{885C4567-AD77-4332-8827-4B267DF085F1}</c15:txfldGUID>
                      <c15:f>calcs!$J$72</c15:f>
                      <c15:dlblFieldTableCache>
                        <c:ptCount val="1"/>
                        <c:pt idx="0">
                          <c:v>13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6"/>
              <c:layout/>
              <c:tx>
                <c:strRef>
                  <c:f>calcs!$K$72</c:f>
                  <c:strCache>
                    <c:ptCount val="1"/>
                    <c:pt idx="0">
                      <c:v>14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{74C10584-A4F4-413B-BD21-9E156439BA13}</c15:txfldGUID>
                      <c15:f>calcs!$K$72</c15:f>
                      <c15:dlblFieldTableCache>
                        <c:ptCount val="1"/>
                        <c:pt idx="0">
                          <c:v>14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7"/>
              <c:layout/>
              <c:tx>
                <c:strRef>
                  <c:f>calcs!$L$72</c:f>
                  <c:strCache>
                    <c:ptCount val="1"/>
                    <c:pt idx="0">
                      <c:v>15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{03BAA960-6D16-499B-B5F0-66430B6572CD}</c15:txfldGUID>
                      <c15:f>calcs!$L$72</c15:f>
                      <c15:dlblFieldTableCache>
                        <c:ptCount val="1"/>
                        <c:pt idx="0">
                          <c:v>15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8"/>
              <c:layout/>
              <c:tx>
                <c:strRef>
                  <c:f>calcs!$M$72</c:f>
                  <c:strCache>
                    <c:ptCount val="1"/>
                    <c:pt idx="0">
                      <c:v>16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{A93366AD-6F19-4F04-B0BF-17A236D33883}</c15:txfldGUID>
                      <c15:f>calcs!$M$72</c15:f>
                      <c15:dlblFieldTableCache>
                        <c:ptCount val="1"/>
                        <c:pt idx="0">
                          <c:v>16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9"/>
              <c:layout/>
              <c:tx>
                <c:strRef>
                  <c:f>calcs!$N$72</c:f>
                  <c:strCache>
                    <c:ptCount val="1"/>
                    <c:pt idx="0">
                      <c:v>17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{911656B7-0EB5-43D4-9D71-2A062595A092}</c15:txfldGUID>
                      <c15:f>calcs!$N$72</c15:f>
                      <c15:dlblFieldTableCache>
                        <c:ptCount val="1"/>
                        <c:pt idx="0">
                          <c:v>17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0"/>
              <c:layout/>
              <c:tx>
                <c:strRef>
                  <c:f>calcs!$O$72</c:f>
                  <c:strCache>
                    <c:ptCount val="1"/>
                    <c:pt idx="0">
                      <c:v>18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{D60B73EC-221F-49CB-9463-B83025D17BCD}</c15:txfldGUID>
                      <c15:f>calcs!$O$72</c15:f>
                      <c15:dlblFieldTableCache>
                        <c:ptCount val="1"/>
                        <c:pt idx="0">
                          <c:v>18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1"/>
              <c:layout/>
              <c:tx>
                <c:strRef>
                  <c:f>calcs!$P$72</c:f>
                  <c:strCache>
                    <c:ptCount val="1"/>
                    <c:pt idx="0">
                      <c:v>19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{47B8D80C-81F1-49B9-ACAF-705403C225D6}</c15:txfldGUID>
                      <c15:f>calcs!$P$72</c15:f>
                      <c15:dlblFieldTableCache>
                        <c:ptCount val="1"/>
                        <c:pt idx="0">
                          <c:v>19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2"/>
              <c:layout/>
              <c:tx>
                <c:strRef>
                  <c:f>calcs!$Q$72</c:f>
                  <c:strCache>
                    <c:ptCount val="1"/>
                    <c:pt idx="0">
                      <c:v>20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{C5E6C764-DA67-4182-B93E-4B1C2C2F6395}</c15:txfldGUID>
                      <c15:f>calcs!$Q$72</c15:f>
                      <c15:dlblFieldTableCache>
                        <c:ptCount val="1"/>
                        <c:pt idx="0">
                          <c:v>20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3"/>
              <c:layout/>
              <c:tx>
                <c:strRef>
                  <c:f>calcs!$R$72</c:f>
                  <c:strCache>
                    <c:ptCount val="1"/>
                    <c:pt idx="0">
                      <c:v>21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{B2C3DA04-5EC9-40ED-822E-96AF41289878}</c15:txfldGUID>
                      <c15:f>calcs!$R$72</c15:f>
                      <c15:dlblFieldTableCache>
                        <c:ptCount val="1"/>
                        <c:pt idx="0">
                          <c:v>21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4"/>
              <c:layout/>
              <c:tx>
                <c:strRef>
                  <c:f>calcs!$S$72</c:f>
                  <c:strCache>
                    <c:ptCount val="1"/>
                    <c:pt idx="0">
                      <c:v>22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{A58BF33D-B886-48DA-B694-CBC700B559F0}</c15:txfldGUID>
                      <c15:f>calcs!$S$72</c15:f>
                      <c15:dlblFieldTableCache>
                        <c:ptCount val="1"/>
                        <c:pt idx="0">
                          <c:v>22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5"/>
              <c:layout/>
              <c:tx>
                <c:strRef>
                  <c:f>calcs!$T$72</c:f>
                  <c:strCache>
                    <c:ptCount val="1"/>
                    <c:pt idx="0">
                      <c:v>23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{E67CB780-B8EF-4828-BCF5-9D6C2AF36A84}</c15:txfldGUID>
                      <c15:f>calcs!$T$72</c15:f>
                      <c15:dlblFieldTableCache>
                        <c:ptCount val="1"/>
                        <c:pt idx="0">
                          <c:v>23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6"/>
              <c:layout/>
              <c:tx>
                <c:strRef>
                  <c:f>calcs!$U$72</c:f>
                  <c:strCache>
                    <c:ptCount val="1"/>
                    <c:pt idx="0">
                      <c:v>24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{1EFE61DB-C4FF-45C7-9536-2BDFC59D9F24}</c15:txfldGUID>
                      <c15:f>calcs!$U$72</c15:f>
                      <c15:dlblFieldTableCache>
                        <c:ptCount val="1"/>
                        <c:pt idx="0">
                          <c:v>24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7"/>
              <c:layout/>
              <c:tx>
                <c:strRef>
                  <c:f>calcs!$V$72</c:f>
                  <c:strCache>
                    <c:ptCount val="1"/>
                    <c:pt idx="0">
                      <c:v>25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{C11DCD77-5211-4774-BDBD-2FB5867CBA9A}</c15:txfldGUID>
                      <c15:f>calcs!$V$72</c15:f>
                      <c15:dlblFieldTableCache>
                        <c:ptCount val="1"/>
                        <c:pt idx="0">
                          <c:v>25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8"/>
              <c:layout/>
              <c:tx>
                <c:strRef>
                  <c:f>calcs!$W$72</c:f>
                  <c:strCache>
                    <c:ptCount val="1"/>
                    <c:pt idx="0">
                      <c:v>26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{51531D09-61B8-4B12-8267-5F00A9E2737C}</c15:txfldGUID>
                      <c15:f>calcs!$W$72</c15:f>
                      <c15:dlblFieldTableCache>
                        <c:ptCount val="1"/>
                        <c:pt idx="0">
                          <c:v>26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9"/>
              <c:layout/>
              <c:tx>
                <c:strRef>
                  <c:f>calcs!$X$72</c:f>
                  <c:strCache>
                    <c:ptCount val="1"/>
                    <c:pt idx="0">
                      <c:v>27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{89B986FA-5D2D-4448-B47F-7C5DD69EFA36}</c15:txfldGUID>
                      <c15:f>calcs!$X$72</c15:f>
                      <c15:dlblFieldTableCache>
                        <c:ptCount val="1"/>
                        <c:pt idx="0">
                          <c:v>27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0"/>
              <c:layout/>
              <c:tx>
                <c:strRef>
                  <c:f>calcs!$Y$72</c:f>
                  <c:strCache>
                    <c:ptCount val="1"/>
                    <c:pt idx="0">
                      <c:v>28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{1C2118B0-2913-404A-9727-0A2DC0BA2C47}</c15:txfldGUID>
                      <c15:f>calcs!$Y$72</c15:f>
                      <c15:dlblFieldTableCache>
                        <c:ptCount val="1"/>
                        <c:pt idx="0">
                          <c:v>28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1"/>
              <c:layout/>
              <c:tx>
                <c:strRef>
                  <c:f>calcs!$Z$72</c:f>
                  <c:strCache>
                    <c:ptCount val="1"/>
                    <c:pt idx="0">
                      <c:v>29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{186BCF4F-01B9-4874-B639-4D4A58CA9F6F}</c15:txfldGUID>
                      <c15:f>calcs!$Z$72</c15:f>
                      <c15:dlblFieldTableCache>
                        <c:ptCount val="1"/>
                        <c:pt idx="0">
                          <c:v>29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2"/>
              <c:layout/>
              <c:tx>
                <c:strRef>
                  <c:f>calcs!$AA$72</c:f>
                  <c:strCache>
                    <c:ptCount val="1"/>
                    <c:pt idx="0">
                      <c:v>30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{F472FF9D-85FF-461C-A25A-752C3F9CBDD3}</c15:txfldGUID>
                      <c15:f>calcs!$AA$72</c15:f>
                      <c15:dlblFieldTableCache>
                        <c:ptCount val="1"/>
                        <c:pt idx="0">
                          <c:v>30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3"/>
              <c:layout/>
              <c:tx>
                <c:strRef>
                  <c:f>calcs!$AB$72</c:f>
                  <c:strCache>
                    <c:ptCount val="1"/>
                    <c:pt idx="0">
                      <c:v>31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{3C7D6985-716B-48A6-B362-97D09FCAFCE2}</c15:txfldGUID>
                      <c15:f>calcs!$AB$72</c15:f>
                      <c15:dlblFieldTableCache>
                        <c:ptCount val="1"/>
                        <c:pt idx="0">
                          <c:v>31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4"/>
              <c:layout/>
              <c:tx>
                <c:strRef>
                  <c:f>calcs!$AC$72</c:f>
                  <c:strCache>
                    <c:ptCount val="1"/>
                    <c:pt idx="0">
                      <c:v>01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{D0F26784-1D62-4F42-910C-3AFA1CC58C5C}</c15:txfldGUID>
                      <c15:f>calcs!$AC$72</c15:f>
                      <c15:dlblFieldTableCache>
                        <c:ptCount val="1"/>
                        <c:pt idx="0">
                          <c:v>01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5"/>
              <c:layout/>
              <c:tx>
                <c:strRef>
                  <c:f>calcs!$AD$72</c:f>
                  <c:strCache>
                    <c:ptCount val="1"/>
                    <c:pt idx="0">
                      <c:v>02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{A593D1EE-963A-4CF5-A908-6BB41C02AFEE}</c15:txfldGUID>
                      <c15:f>calcs!$AD$72</c15:f>
                      <c15:dlblFieldTableCache>
                        <c:ptCount val="1"/>
                        <c:pt idx="0">
                          <c:v>02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6"/>
              <c:layout/>
              <c:tx>
                <c:strRef>
                  <c:f>calcs!$AE$72</c:f>
                  <c:strCache>
                    <c:ptCount val="1"/>
                    <c:pt idx="0">
                      <c:v>03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{99C90544-0934-4505-BF91-6DE2AFE11393}</c15:txfldGUID>
                      <c15:f>calcs!$AE$72</c15:f>
                      <c15:dlblFieldTableCache>
                        <c:ptCount val="1"/>
                        <c:pt idx="0">
                          <c:v>03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7"/>
              <c:layout/>
              <c:tx>
                <c:strRef>
                  <c:f>calcs!$AF$72</c:f>
                  <c:strCache>
                    <c:ptCount val="1"/>
                    <c:pt idx="0">
                      <c:v>04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{2E512C1D-E588-4153-B178-38A0747B7B87}</c15:txfldGUID>
                      <c15:f>calcs!$AF$72</c15:f>
                      <c15:dlblFieldTableCache>
                        <c:ptCount val="1"/>
                        <c:pt idx="0">
                          <c:v>04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8"/>
              <c:layout/>
              <c:tx>
                <c:strRef>
                  <c:f>calcs!$AG$72</c:f>
                  <c:strCache>
                    <c:ptCount val="1"/>
                    <c:pt idx="0">
                      <c:v>05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{0F4CC4F6-ED33-4B2F-8EDC-2A7AC3EDB847}</c15:txfldGUID>
                      <c15:f>calcs!$AG$72</c15:f>
                      <c15:dlblFieldTableCache>
                        <c:ptCount val="1"/>
                        <c:pt idx="0">
                          <c:v>05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9"/>
              <c:layout/>
              <c:tx>
                <c:strRef>
                  <c:f>calcs!$AH$72</c:f>
                  <c:strCache>
                    <c:ptCount val="1"/>
                    <c:pt idx="0">
                      <c:v>06</c:v>
                    </c:pt>
                  </c:strCache>
                </c:strRef>
              </c:tx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7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{CEBCE207-132B-43D0-AFA1-2099C0F8145B}</c15:txfldGUID>
                      <c15:f>calcs!$AH$72</c15:f>
                      <c15:dlblFieldTableCache>
                        <c:ptCount val="1"/>
                        <c:pt idx="0">
                          <c:v>06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calcs!$E$71:$AH$71</c:f>
              <c:numCache>
                <c:formatCode>General</c:formatCode>
                <c:ptCount val="30"/>
                <c:pt idx="0">
                  <c:v>1.3</c:v>
                </c:pt>
                <c:pt idx="1">
                  <c:v>1.3</c:v>
                </c:pt>
                <c:pt idx="2">
                  <c:v>1.3</c:v>
                </c:pt>
                <c:pt idx="3">
                  <c:v>1.3</c:v>
                </c:pt>
                <c:pt idx="4">
                  <c:v>1.3</c:v>
                </c:pt>
                <c:pt idx="5">
                  <c:v>1.3</c:v>
                </c:pt>
                <c:pt idx="6">
                  <c:v>1.3</c:v>
                </c:pt>
                <c:pt idx="7">
                  <c:v>1.3</c:v>
                </c:pt>
                <c:pt idx="8">
                  <c:v>1.3</c:v>
                </c:pt>
                <c:pt idx="9">
                  <c:v>1.3</c:v>
                </c:pt>
                <c:pt idx="10">
                  <c:v>1.3</c:v>
                </c:pt>
                <c:pt idx="11">
                  <c:v>1.3</c:v>
                </c:pt>
                <c:pt idx="12">
                  <c:v>1.3</c:v>
                </c:pt>
                <c:pt idx="13">
                  <c:v>1.3</c:v>
                </c:pt>
                <c:pt idx="14">
                  <c:v>1.3</c:v>
                </c:pt>
                <c:pt idx="15">
                  <c:v>1.3</c:v>
                </c:pt>
                <c:pt idx="16">
                  <c:v>1.3</c:v>
                </c:pt>
                <c:pt idx="17">
                  <c:v>1.3</c:v>
                </c:pt>
                <c:pt idx="18">
                  <c:v>1.3</c:v>
                </c:pt>
                <c:pt idx="19">
                  <c:v>1.3</c:v>
                </c:pt>
                <c:pt idx="20">
                  <c:v>1.3</c:v>
                </c:pt>
                <c:pt idx="21">
                  <c:v>1.3</c:v>
                </c:pt>
                <c:pt idx="22">
                  <c:v>1.3</c:v>
                </c:pt>
                <c:pt idx="23">
                  <c:v>1.3</c:v>
                </c:pt>
                <c:pt idx="24">
                  <c:v>1.3</c:v>
                </c:pt>
                <c:pt idx="25">
                  <c:v>1.3</c:v>
                </c:pt>
                <c:pt idx="26">
                  <c:v>1.3</c:v>
                </c:pt>
                <c:pt idx="27">
                  <c:v>1.3</c:v>
                </c:pt>
                <c:pt idx="28">
                  <c:v>1.3</c:v>
                </c:pt>
                <c:pt idx="29">
                  <c:v>1.3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8-D9F5-4A80-B45A-1EC1F78D8AA5}"/>
            </c:ext>
          </c:extLst>
        </c:ser>
        <c:ser>
          <c:idx val="23"/>
          <c:order val="24"/>
          <c:tx>
            <c:v>Day Dot Line For Text Labels</c:v>
          </c:tx>
          <c:spPr>
            <a:ln>
              <a:noFill/>
            </a:ln>
          </c:spPr>
          <c:marker>
            <c:symbol val="none"/>
          </c:marker>
          <c:dLbls>
            <c:dLbl>
              <c:idx val="0"/>
              <c:layout/>
              <c:tx>
                <c:strRef>
                  <c:f>calcs!$E$70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{6459DB1F-71D6-40CC-BBB7-C49E31083FDC}</c15:txfldGUID>
                      <c15:f>calcs!$E$70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"/>
              <c:layout/>
              <c:tx>
                <c:strRef>
                  <c:f>calcs!$F$70</c:f>
                  <c:strCache>
                    <c:ptCount val="1"/>
                    <c:pt idx="0">
                      <c:v>שבת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A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{1359EB27-92BA-4117-8AF7-8344E3FCF8B0}</c15:txfldGUID>
                      <c15:f>calcs!$F$70</c15:f>
                      <c15:dlblFieldTableCache>
                        <c:ptCount val="1"/>
                        <c:pt idx="0">
                          <c:v>שבת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"/>
              <c:layout/>
              <c:tx>
                <c:strRef>
                  <c:f>calcs!$G$70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B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{34D8367F-DC35-434B-947F-464A99560A06}</c15:txfldGUID>
                      <c15:f>calcs!$G$70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3"/>
              <c:layout/>
              <c:tx>
                <c:strRef>
                  <c:f>calcs!$H$70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C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{5AAF4652-CC05-4B40-8104-56F65D795FAF}</c15:txfldGUID>
                      <c15:f>calcs!$H$70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4"/>
              <c:layout/>
              <c:tx>
                <c:strRef>
                  <c:f>calcs!$I$70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D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{E7DC0CE1-88D4-4DA0-8DC9-B08E69B14714}</c15:txfldGUID>
                      <c15:f>calcs!$I$70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5"/>
              <c:layout/>
              <c:tx>
                <c:strRef>
                  <c:f>calcs!$J$70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E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{0F331C69-59C0-4F33-A433-77F7F98C8E5F}</c15:txfldGUID>
                      <c15:f>calcs!$J$70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6"/>
              <c:layout/>
              <c:tx>
                <c:strRef>
                  <c:f>calcs!$K$70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F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{24ACDBFF-BEC8-4DA1-9168-6BDB02E8F3B2}</c15:txfldGUID>
                      <c15:f>calcs!$K$70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7"/>
              <c:layout/>
              <c:tx>
                <c:strRef>
                  <c:f>calcs!$L$70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0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{45F8AB14-D79E-437D-BE57-F6ED3985B783}</c15:txfldGUID>
                      <c15:f>calcs!$L$70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8"/>
              <c:layout/>
              <c:tx>
                <c:strRef>
                  <c:f>calcs!$M$70</c:f>
                  <c:strCache>
                    <c:ptCount val="1"/>
                    <c:pt idx="0">
                      <c:v>שבת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1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{26FAFB7A-F024-4F7E-8D2A-AA8BD4AA1545}</c15:txfldGUID>
                      <c15:f>calcs!$M$70</c15:f>
                      <c15:dlblFieldTableCache>
                        <c:ptCount val="1"/>
                        <c:pt idx="0">
                          <c:v>שבת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9"/>
              <c:layout/>
              <c:tx>
                <c:strRef>
                  <c:f>calcs!$N$70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2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{A205EBC8-9639-4F4D-B026-1FD4438F1483}</c15:txfldGUID>
                      <c15:f>calcs!$N$70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0"/>
              <c:layout/>
              <c:tx>
                <c:strRef>
                  <c:f>calcs!$O$70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3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{D6A3B496-69E4-4453-B759-F0F85FAEF360}</c15:txfldGUID>
                      <c15:f>calcs!$O$70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1"/>
              <c:layout/>
              <c:tx>
                <c:strRef>
                  <c:f>calcs!$P$70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4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{04996112-72A1-42A8-A826-3810BBA19BAA}</c15:txfldGUID>
                      <c15:f>calcs!$P$70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2"/>
              <c:layout/>
              <c:tx>
                <c:strRef>
                  <c:f>calcs!$Q$70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5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{33FB73A8-1B40-4584-A777-94940D468703}</c15:txfldGUID>
                      <c15:f>calcs!$Q$70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3"/>
              <c:layout/>
              <c:tx>
                <c:strRef>
                  <c:f>calcs!$R$70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6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{0327E0C2-4EE1-4CB7-9459-B4D400A61E1F}</c15:txfldGUID>
                      <c15:f>calcs!$R$70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4"/>
              <c:layout/>
              <c:tx>
                <c:strRef>
                  <c:f>calcs!$S$70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7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{7FA37B65-CF28-468A-92F2-6372E6B1C727}</c15:txfldGUID>
                      <c15:f>calcs!$S$70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5"/>
              <c:layout/>
              <c:tx>
                <c:strRef>
                  <c:f>calcs!$T$70</c:f>
                  <c:strCache>
                    <c:ptCount val="1"/>
                    <c:pt idx="0">
                      <c:v>שבת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8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{A301FA56-B984-4DA4-A661-8E05FAA148C7}</c15:txfldGUID>
                      <c15:f>calcs!$T$70</c15:f>
                      <c15:dlblFieldTableCache>
                        <c:ptCount val="1"/>
                        <c:pt idx="0">
                          <c:v>שבת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6"/>
              <c:layout/>
              <c:tx>
                <c:strRef>
                  <c:f>calcs!$U$70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9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{7F86CD23-C75C-47BA-AEC4-06C7A244C714}</c15:txfldGUID>
                      <c15:f>calcs!$U$70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7"/>
              <c:layout/>
              <c:tx>
                <c:strRef>
                  <c:f>calcs!$V$70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A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{0B518EAB-B37C-4202-8180-4E3570C5C385}</c15:txfldGUID>
                      <c15:f>calcs!$V$70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8"/>
              <c:layout/>
              <c:tx>
                <c:strRef>
                  <c:f>calcs!$W$70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B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{A5CAFF75-C6ED-4C13-817A-162FD8088C23}</c15:txfldGUID>
                      <c15:f>calcs!$W$70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19"/>
              <c:layout/>
              <c:tx>
                <c:strRef>
                  <c:f>calcs!$X$70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C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{27C4AE69-922C-4F6B-8DA8-6C762A6A2EB0}</c15:txfldGUID>
                      <c15:f>calcs!$X$70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0"/>
              <c:layout/>
              <c:tx>
                <c:strRef>
                  <c:f>calcs!$Y$70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D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{6A09F621-6357-48ED-A966-04C3DA46E442}</c15:txfldGUID>
                      <c15:f>calcs!$Y$70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1"/>
              <c:layout/>
              <c:tx>
                <c:strRef>
                  <c:f>calcs!$Z$70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E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{9CE9C0A0-8A2C-42C1-A546-622E2233D0E6}</c15:txfldGUID>
                      <c15:f>calcs!$Z$70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2"/>
              <c:layout/>
              <c:tx>
                <c:strRef>
                  <c:f>calcs!$AA$70</c:f>
                  <c:strCache>
                    <c:ptCount val="1"/>
                    <c:pt idx="0">
                      <c:v>שבת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4F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{B0E7F904-2EC5-44D9-9623-18CF987C4401}</c15:txfldGUID>
                      <c15:f>calcs!$AA$70</c15:f>
                      <c15:dlblFieldTableCache>
                        <c:ptCount val="1"/>
                        <c:pt idx="0">
                          <c:v>שבת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3"/>
              <c:layout/>
              <c:tx>
                <c:strRef>
                  <c:f>calcs!$AB$70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0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{E80888B1-18EB-4BF3-9457-56AAC70C0A24}</c15:txfldGUID>
                      <c15:f>calcs!$AB$70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4"/>
              <c:layout/>
              <c:tx>
                <c:strRef>
                  <c:f>calcs!$AC$70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1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{D036A48A-8DE7-436F-BC08-0DA522E9F34B}</c15:txfldGUID>
                      <c15:f>calcs!$AC$70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5"/>
              <c:layout/>
              <c:tx>
                <c:strRef>
                  <c:f>calcs!$AD$70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2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{51AE4C25-C956-4B6B-B7A6-D5B4C10651CC}</c15:txfldGUID>
                      <c15:f>calcs!$AD$70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6"/>
              <c:layout/>
              <c:tx>
                <c:strRef>
                  <c:f>calcs!$AE$70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3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{704B4DDC-EF93-40E3-B353-7DD8CF3C024C}</c15:txfldGUID>
                      <c15:f>calcs!$AE$70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7"/>
              <c:layout/>
              <c:tx>
                <c:strRef>
                  <c:f>calcs!$AF$70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4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{8BC62DFE-F5FB-40A5-A789-26F3819C2886}</c15:txfldGUID>
                      <c15:f>calcs!$AF$70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8"/>
              <c:layout/>
              <c:tx>
                <c:strRef>
                  <c:f>calcs!$AG$70</c:f>
                  <c:strCache>
                    <c:ptCount val="1"/>
                    <c:pt idx="0">
                      <c:v>יום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5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{E9036520-4D29-4C72-810F-3D073E6BC94F}</c15:txfldGUID>
                      <c15:f>calcs!$AG$70</c15:f>
                      <c15:dlblFieldTableCache>
                        <c:ptCount val="1"/>
                        <c:pt idx="0">
                          <c:v>יום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dLbl>
              <c:idx val="29"/>
              <c:layout/>
              <c:tx>
                <c:strRef>
                  <c:f>calcs!$AH$70</c:f>
                  <c:strCache>
                    <c:ptCount val="1"/>
                    <c:pt idx="0">
                      <c:v>שבת</c:v>
                    </c:pt>
                  </c:strCache>
                </c:strRef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56-D9F5-4A80-B45A-1EC1F78D8AA5}"/>
                </c:ext>
                <c:ext xmlns:c15="http://schemas.microsoft.com/office/drawing/2012/chart" uri="{CE6537A1-D6FC-4f65-9D91-7224C49458BB}">
                  <c15:layout/>
                  <c15:dlblFieldTable>
                    <c15:dlblFTEntry>
                      <c15:txfldGUID>{0BC15247-751A-4A28-9E0D-C3BA40EF73DC}</c15:txfldGUID>
                      <c15:f>calcs!$AH$70</c15:f>
                      <c15:dlblFieldTableCache>
                        <c:ptCount val="1"/>
                        <c:pt idx="0">
                          <c:v>שבת</c:v>
                        </c:pt>
                      </c15:dlblFieldTableCache>
                    </c15:dlblFTEntry>
                  </c15:dlblFieldTable>
                  <c15:showDataLabelsRange val="0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calcs!$E$69:$AH$69</c:f>
              <c:numCache>
                <c:formatCode>General</c:formatCode>
                <c:ptCount val="30"/>
                <c:pt idx="0">
                  <c:v>2.2999999999999998</c:v>
                </c:pt>
                <c:pt idx="1">
                  <c:v>2.2999999999999998</c:v>
                </c:pt>
                <c:pt idx="2">
                  <c:v>2.2999999999999998</c:v>
                </c:pt>
                <c:pt idx="3">
                  <c:v>2.2999999999999998</c:v>
                </c:pt>
                <c:pt idx="4">
                  <c:v>2.2999999999999998</c:v>
                </c:pt>
                <c:pt idx="5">
                  <c:v>2.2999999999999998</c:v>
                </c:pt>
                <c:pt idx="6">
                  <c:v>2.2999999999999998</c:v>
                </c:pt>
                <c:pt idx="7">
                  <c:v>2.2999999999999998</c:v>
                </c:pt>
                <c:pt idx="8">
                  <c:v>2.2999999999999998</c:v>
                </c:pt>
                <c:pt idx="9">
                  <c:v>2.2999999999999998</c:v>
                </c:pt>
                <c:pt idx="10">
                  <c:v>2.2999999999999998</c:v>
                </c:pt>
                <c:pt idx="11">
                  <c:v>2.2999999999999998</c:v>
                </c:pt>
                <c:pt idx="12">
                  <c:v>2.2999999999999998</c:v>
                </c:pt>
                <c:pt idx="13">
                  <c:v>2.2999999999999998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2.2999999999999998</c:v>
                </c:pt>
                <c:pt idx="17">
                  <c:v>2.2999999999999998</c:v>
                </c:pt>
                <c:pt idx="18">
                  <c:v>2.2999999999999998</c:v>
                </c:pt>
                <c:pt idx="19">
                  <c:v>2.2999999999999998</c:v>
                </c:pt>
                <c:pt idx="20">
                  <c:v>2.2999999999999998</c:v>
                </c:pt>
                <c:pt idx="21">
                  <c:v>2.2999999999999998</c:v>
                </c:pt>
                <c:pt idx="22">
                  <c:v>2.2999999999999998</c:v>
                </c:pt>
                <c:pt idx="23">
                  <c:v>2.2999999999999998</c:v>
                </c:pt>
                <c:pt idx="24">
                  <c:v>2.2999999999999998</c:v>
                </c:pt>
                <c:pt idx="25">
                  <c:v>2.2999999999999998</c:v>
                </c:pt>
                <c:pt idx="26">
                  <c:v>2.2999999999999998</c:v>
                </c:pt>
                <c:pt idx="27">
                  <c:v>2.2999999999999998</c:v>
                </c:pt>
                <c:pt idx="28">
                  <c:v>2.2999999999999998</c:v>
                </c:pt>
                <c:pt idx="29">
                  <c:v>2.2999999999999998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57-D9F5-4A80-B45A-1EC1F78D8AA5}"/>
            </c:ext>
          </c:extLst>
        </c:ser>
        <c:ser>
          <c:idx val="25"/>
          <c:order val="25"/>
          <c:tx>
            <c:strRef>
              <c:f>calcs!$D$59</c:f>
              <c:strCache>
                <c:ptCount val="1"/>
                <c:pt idx="0">
                  <c:v>יול 2022 - Top Band</c:v>
                </c:pt>
              </c:strCache>
            </c:strRef>
          </c:tx>
          <c:spPr>
            <a:ln w="228600" cap="sq">
              <a:solidFill>
                <a:schemeClr val="accent3">
                  <a:lumMod val="20000"/>
                  <a:lumOff val="80000"/>
                </a:schemeClr>
              </a:solidFill>
            </a:ln>
          </c:spPr>
          <c:marker>
            <c:symbol val="none"/>
          </c:marker>
          <c:val>
            <c:numRef>
              <c:f>calcs!$E$59:$AH$59</c:f>
              <c:numCache>
                <c:formatCode>General</c:formatCode>
                <c:ptCount val="30"/>
                <c:pt idx="0">
                  <c:v>13</c:v>
                </c:pt>
                <c:pt idx="1">
                  <c:v>13</c:v>
                </c:pt>
                <c:pt idx="2">
                  <c:v>13</c:v>
                </c:pt>
                <c:pt idx="3">
                  <c:v>13</c:v>
                </c:pt>
                <c:pt idx="4">
                  <c:v>13</c:v>
                </c:pt>
                <c:pt idx="5">
                  <c:v>13</c:v>
                </c:pt>
                <c:pt idx="6">
                  <c:v>13</c:v>
                </c:pt>
                <c:pt idx="7">
                  <c:v>13</c:v>
                </c:pt>
                <c:pt idx="8">
                  <c:v>13</c:v>
                </c:pt>
                <c:pt idx="9">
                  <c:v>13</c:v>
                </c:pt>
                <c:pt idx="10">
                  <c:v>13</c:v>
                </c:pt>
                <c:pt idx="11">
                  <c:v>13</c:v>
                </c:pt>
                <c:pt idx="12">
                  <c:v>13</c:v>
                </c:pt>
                <c:pt idx="13">
                  <c:v>13</c:v>
                </c:pt>
                <c:pt idx="14">
                  <c:v>13</c:v>
                </c:pt>
                <c:pt idx="15">
                  <c:v>13</c:v>
                </c:pt>
                <c:pt idx="16">
                  <c:v>13</c:v>
                </c:pt>
                <c:pt idx="17">
                  <c:v>13</c:v>
                </c:pt>
                <c:pt idx="18">
                  <c:v>13</c:v>
                </c:pt>
                <c:pt idx="19">
                  <c:v>13</c:v>
                </c:pt>
                <c:pt idx="20">
                  <c:v>13</c:v>
                </c:pt>
                <c:pt idx="21">
                  <c:v>13</c:v>
                </c:pt>
                <c:pt idx="22">
                  <c:v>13</c:v>
                </c:pt>
                <c:pt idx="23">
                  <c:v>13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58-D9F5-4A80-B45A-1EC1F78D8AA5}"/>
            </c:ext>
          </c:extLst>
        </c:ser>
        <c:ser>
          <c:idx val="26"/>
          <c:order val="26"/>
          <c:tx>
            <c:strRef>
              <c:f>calcs!$D$62</c:f>
              <c:strCache>
                <c:ptCount val="1"/>
                <c:pt idx="0">
                  <c:v>אוג 2022 - Top Band</c:v>
                </c:pt>
              </c:strCache>
            </c:strRef>
          </c:tx>
          <c:spPr>
            <a:ln w="228600" cap="sq">
              <a:solidFill>
                <a:schemeClr val="accent2">
                  <a:lumMod val="20000"/>
                  <a:lumOff val="80000"/>
                </a:schemeClr>
              </a:solidFill>
            </a:ln>
          </c:spPr>
          <c:marker>
            <c:symbol val="none"/>
          </c:marker>
          <c:val>
            <c:numRef>
              <c:f>calcs!$E$62:$AH$62</c:f>
              <c:numCache>
                <c:formatCode>General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13</c:v>
                </c:pt>
                <c:pt idx="25">
                  <c:v>13</c:v>
                </c:pt>
                <c:pt idx="26">
                  <c:v>13</c:v>
                </c:pt>
                <c:pt idx="27">
                  <c:v>13</c:v>
                </c:pt>
                <c:pt idx="28">
                  <c:v>13</c:v>
                </c:pt>
                <c:pt idx="29">
                  <c:v>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59-D9F5-4A80-B45A-1EC1F78D8A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0412560"/>
        <c:axId val="330414912"/>
      </c:lineChart>
      <c:dateAx>
        <c:axId val="330412560"/>
        <c:scaling>
          <c:orientation val="maxMin"/>
        </c:scaling>
        <c:delete val="1"/>
        <c:axPos val="b"/>
        <c:majorGridlines>
          <c:spPr>
            <a:ln w="3175">
              <a:solidFill>
                <a:schemeClr val="tx2">
                  <a:lumMod val="20000"/>
                  <a:lumOff val="80000"/>
                  <a:alpha val="50000"/>
                </a:schemeClr>
              </a:solidFill>
            </a:ln>
          </c:spPr>
        </c:majorGridlines>
        <c:numFmt formatCode="d" sourceLinked="0"/>
        <c:majorTickMark val="out"/>
        <c:minorTickMark val="none"/>
        <c:tickLblPos val="nextTo"/>
        <c:crossAx val="330414912"/>
        <c:crosses val="autoZero"/>
        <c:auto val="1"/>
        <c:lblOffset val="100"/>
        <c:baseTimeUnit val="days"/>
      </c:dateAx>
      <c:valAx>
        <c:axId val="330414912"/>
        <c:scaling>
          <c:orientation val="minMax"/>
          <c:max val="13.5"/>
          <c:min val="0"/>
        </c:scaling>
        <c:delete val="1"/>
        <c:axPos val="r"/>
        <c:numFmt formatCode="General" sourceLinked="1"/>
        <c:majorTickMark val="out"/>
        <c:minorTickMark val="none"/>
        <c:tickLblPos val="nextTo"/>
        <c:crossAx val="330412560"/>
        <c:crosses val="autoZero"/>
        <c:crossBetween val="between"/>
        <c:majorUnit val="1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Tahoma" panose="020B0604030504040204" pitchFamily="34" charset="0"/>
          <a:ea typeface="Tahoma" panose="020B0604030504040204" pitchFamily="34" charset="0"/>
          <a:cs typeface="Tahoma" panose="020B0604030504040204" pitchFamily="34" charset="0"/>
        </a:defRPr>
      </a:pPr>
      <a:endParaRPr lang="he-IL"/>
    </a:p>
  </c:txPr>
  <c:printSettings>
    <c:headerFooter/>
    <c:pageMargins b="0.75" l="0.7" r="0.7" t="1" header="0.3" footer="0.3"/>
    <c:pageSetup orientation="landscape"/>
  </c:printSettings>
</c:chartSpace>
</file>

<file path=xl/ctrlProps/ctrlProp1.xml><?xml version="1.0" encoding="utf-8"?>
<formControlPr xmlns="http://schemas.microsoft.com/office/spreadsheetml/2009/9/main" objectType="Scroll" dx="16" fmlaLink="WindowOffset" horiz="1" max="500" noThreeD="1" page="7" val="16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314324</xdr:colOff>
      <xdr:row>1</xdr:row>
      <xdr:rowOff>85725</xdr:rowOff>
    </xdr:from>
    <xdr:to>
      <xdr:col>6</xdr:col>
      <xdr:colOff>66675</xdr:colOff>
      <xdr:row>1</xdr:row>
      <xdr:rowOff>3637276</xdr:rowOff>
    </xdr:to>
    <xdr:graphicFrame macro="">
      <xdr:nvGraphicFramePr>
        <xdr:cNvPr id="7" name="תרשים_ציר_זמן" descr="ציר זמן ניתן לגלילה של פעילויות פרוייקט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19050</xdr:colOff>
      <xdr:row>1</xdr:row>
      <xdr:rowOff>3600450</xdr:rowOff>
    </xdr:from>
    <xdr:to>
      <xdr:col>6</xdr:col>
      <xdr:colOff>53250</xdr:colOff>
      <xdr:row>1</xdr:row>
      <xdr:rowOff>3828886</xdr:rowOff>
    </xdr:to>
    <xdr:grpSp>
      <xdr:nvGrpSpPr>
        <xdr:cNvPr id="5" name="קבוצה 4" descr="פס גלילה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GrpSpPr/>
      </xdr:nvGrpSpPr>
      <xdr:grpSpPr>
        <a:xfrm flipH="1">
          <a:off x="11387284275" y="4038600"/>
          <a:ext cx="10225950" cy="228436"/>
          <a:chOff x="306828" y="4108026"/>
          <a:chExt cx="8729080" cy="223568"/>
        </a:xfrm>
      </xdr:grpSpPr>
      <xdr:sp macro="" textlink="">
        <xdr:nvSpPr>
          <xdr:cNvPr id="2" name="מלבן 1" descr="מלבן">
            <a:extLst>
              <a:ext uri="{FF2B5EF4-FFF2-40B4-BE49-F238E27FC236}">
                <a16:creationId xmlns:a16="http://schemas.microsoft.com/office/drawing/2014/main" xmlns="" id="{00000000-0008-0000-0000-000002000000}"/>
              </a:ext>
            </a:extLst>
          </xdr:cNvPr>
          <xdr:cNvSpPr/>
        </xdr:nvSpPr>
        <xdr:spPr>
          <a:xfrm flipH="1">
            <a:off x="317500" y="4131307"/>
            <a:ext cx="8706414" cy="200287"/>
          </a:xfrm>
          <a:prstGeom prst="rect">
            <a:avLst/>
          </a:prstGeom>
          <a:solidFill>
            <a:schemeClr val="accent3"/>
          </a:solidFill>
          <a:ln>
            <a:solidFill>
              <a:schemeClr val="accent3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l" rtl="1"/>
            <a:endParaRPr lang="en-US" sz="1100"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endParaRPr>
          </a:p>
        </xdr:txBody>
      </xdr:sp>
      <mc:AlternateContent xmlns:mc="http://schemas.openxmlformats.org/markup-compatibility/2006">
        <mc:Choice xmlns:a14="http://schemas.microsoft.com/office/drawing/2010/main" Requires="a14">
          <xdr:sp macro="" textlink="">
            <xdr:nvSpPr>
              <xdr:cNvPr id="1025" name="פס גלילה" descr="בחר את פס הגלילה כדי לשנות את מסגרת הזמן של הפרוייקט המוצגת בתרשים ציר הזמן או הזן את תאריך ההתחלה לצורך הצגת פעילויות פרוייקט בתא D3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xmlns="" id="{00000000-0008-0000-0000-000001040000}"/>
                  </a:ext>
                </a:extLst>
              </xdr:cNvPr>
              <xdr:cNvSpPr/>
            </xdr:nvSpPr>
            <xdr:spPr bwMode="auto">
              <a:xfrm>
                <a:off x="306828" y="4108026"/>
                <a:ext cx="8729080" cy="163196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</xdr:spPr>
          </xdr:sp>
        </mc:Choice>
        <mc:Fallback/>
      </mc:AlternateContent>
    </xdr:grpSp>
    <xdr:clientData/>
  </xdr:twoCellAnchor>
</xdr:wsDr>
</file>

<file path=xl/tables/table1.xml><?xml version="1.0" encoding="utf-8"?>
<table xmlns="http://schemas.openxmlformats.org/spreadsheetml/2006/main" id="1" name="פעילויות" displayName="פעילויות" ref="B4:F22">
  <autoFilter ref="B4:F22"/>
  <sortState ref="C18:F23">
    <sortCondition ref="D17:D23"/>
  </sortState>
  <tableColumns count="5">
    <tableColumn id="5" name="מזהה" totalsRowLabel="סה&quot;כ" dataDxfId="9" totalsRowDxfId="8">
      <calculatedColumnFormula>ROW(B5)-calcs!$D$5</calculatedColumnFormula>
    </tableColumn>
    <tableColumn id="1" name="פעילות" dataDxfId="7" totalsRowDxfId="6"/>
    <tableColumn id="2" name="התחלה" dataDxfId="5" totalsRowDxfId="4">
      <calculatedColumnFormula>D4+10</calculatedColumnFormula>
    </tableColumn>
    <tableColumn id="3" name="סיום" dataDxfId="3" totalsRowDxfId="2">
      <calculatedColumnFormula>פעילויות[[#This Row],[התחלה]]+2</calculatedColumnFormula>
    </tableColumn>
    <tableColumn id="4" name="הערות" totalsRowFunction="count" dataDxfId="1" totalsRowDxfId="0"/>
  </tableColumns>
  <tableStyleInfo name="ציר זמן של פרוייקט" showFirstColumn="0" showLastColumn="0" showRowStripes="1" showColumnStripes="0"/>
  <extLst>
    <ext xmlns:x14="http://schemas.microsoft.com/office/spreadsheetml/2009/9/main" uri="{504A1905-F514-4f6f-8877-14C23A59335A}">
      <x14:table altTextSummary="Enter project Activity, Start and End dates, and Notes in this table.  Activities entered in the table will be rendered in the Timeline Chart"/>
    </ext>
  </extLst>
</table>
</file>

<file path=xl/theme/theme1.xml><?xml version="1.0" encoding="utf-8"?>
<a:theme xmlns:a="http://schemas.openxmlformats.org/drawingml/2006/main" name="Office Theme">
  <a:themeElements>
    <a:clrScheme name="Project Timeline">
      <a:dk1>
        <a:sysClr val="windowText" lastClr="000000"/>
      </a:dk1>
      <a:lt1>
        <a:sysClr val="window" lastClr="FFFFFF"/>
      </a:lt1>
      <a:dk2>
        <a:srgbClr val="37464D"/>
      </a:dk2>
      <a:lt2>
        <a:srgbClr val="F0ECEB"/>
      </a:lt2>
      <a:accent1>
        <a:srgbClr val="FE713B"/>
      </a:accent1>
      <a:accent2>
        <a:srgbClr val="0CA8C7"/>
      </a:accent2>
      <a:accent3>
        <a:srgbClr val="9BD174"/>
      </a:accent3>
      <a:accent4>
        <a:srgbClr val="8F6BA2"/>
      </a:accent4>
      <a:accent5>
        <a:srgbClr val="FFED56"/>
      </a:accent5>
      <a:accent6>
        <a:srgbClr val="E95877"/>
      </a:accent6>
      <a:hlink>
        <a:srgbClr val="47C2D9"/>
      </a:hlink>
      <a:folHlink>
        <a:srgbClr val="8F6BA2"/>
      </a:folHlink>
    </a:clrScheme>
    <a:fontScheme name="Project Timeline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1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theme="6" tint="-0.249977111117893"/>
    <pageSetUpPr autoPageBreaks="0" fitToPage="1"/>
  </sheetPr>
  <dimension ref="A1:G22"/>
  <sheetViews>
    <sheetView showGridLines="0" rightToLeft="1" tabSelected="1" zoomScaleNormal="100" workbookViewId="0">
      <selection activeCell="D17" sqref="D17"/>
    </sheetView>
  </sheetViews>
  <sheetFormatPr defaultColWidth="9.125" defaultRowHeight="35.1" customHeight="1" x14ac:dyDescent="0.2"/>
  <cols>
    <col min="1" max="1" width="4.5" customWidth="1"/>
    <col min="2" max="2" width="9.5" hidden="1" customWidth="1"/>
    <col min="3" max="3" width="30.875" customWidth="1"/>
    <col min="4" max="5" width="18.375" customWidth="1"/>
    <col min="6" max="6" width="66.125" customWidth="1"/>
    <col min="7" max="7" width="4.5" customWidth="1"/>
    <col min="8" max="8" width="4.625" customWidth="1"/>
  </cols>
  <sheetData>
    <row r="1" spans="1:7" s="1" customFormat="1" ht="35.1" customHeight="1" thickBot="1" x14ac:dyDescent="0.25">
      <c r="A1" s="3"/>
      <c r="B1" s="3"/>
      <c r="C1" s="15" t="s">
        <v>1</v>
      </c>
      <c r="D1" s="15"/>
      <c r="E1" s="15"/>
      <c r="F1" s="15"/>
      <c r="G1" s="15"/>
    </row>
    <row r="2" spans="1:7" ht="315.95" customHeight="1" thickTop="1" x14ac:dyDescent="0.2">
      <c r="A2" s="4"/>
      <c r="B2" s="4"/>
      <c r="C2" s="16" t="s">
        <v>2</v>
      </c>
      <c r="D2" s="16"/>
      <c r="E2" s="16"/>
      <c r="F2" s="16"/>
      <c r="G2" s="16"/>
    </row>
    <row r="3" spans="1:7" s="2" customFormat="1" ht="35.1" customHeight="1" x14ac:dyDescent="0.2">
      <c r="A3" s="5"/>
      <c r="B3" s="5"/>
      <c r="C3" s="6" t="s">
        <v>3</v>
      </c>
      <c r="D3" s="7">
        <f ca="1">TODAY()</f>
        <v>44734</v>
      </c>
      <c r="E3" s="5"/>
      <c r="F3" s="5"/>
    </row>
    <row r="4" spans="1:7" ht="21" customHeight="1" x14ac:dyDescent="0.2">
      <c r="A4" s="4"/>
      <c r="B4" s="4" t="s">
        <v>0</v>
      </c>
      <c r="C4" s="8" t="s">
        <v>4</v>
      </c>
      <c r="D4" s="8" t="s">
        <v>12</v>
      </c>
      <c r="E4" s="8" t="s">
        <v>13</v>
      </c>
      <c r="F4" s="8" t="s">
        <v>14</v>
      </c>
    </row>
    <row r="5" spans="1:7" ht="35.1" customHeight="1" x14ac:dyDescent="0.2">
      <c r="A5" s="4"/>
      <c r="B5" s="12">
        <f>ROW(B5)-calcs!$D$5</f>
        <v>-13</v>
      </c>
      <c r="C5" s="4" t="s">
        <v>5</v>
      </c>
      <c r="D5" s="9">
        <v>44738</v>
      </c>
      <c r="E5" s="9">
        <v>44811</v>
      </c>
      <c r="F5" s="4"/>
    </row>
    <row r="6" spans="1:7" ht="35.1" customHeight="1" x14ac:dyDescent="0.2">
      <c r="A6" s="4"/>
      <c r="B6" s="12">
        <f>ROW(B6)-calcs!$D$5</f>
        <v>-12</v>
      </c>
      <c r="C6" s="4" t="s">
        <v>6</v>
      </c>
      <c r="D6" s="9">
        <v>44738</v>
      </c>
      <c r="E6" s="9">
        <v>44740</v>
      </c>
      <c r="F6" s="4" t="s">
        <v>28</v>
      </c>
    </row>
    <row r="7" spans="1:7" ht="35.1" customHeight="1" x14ac:dyDescent="0.2">
      <c r="A7" s="4"/>
      <c r="B7" s="12">
        <f>ROW(B7)-calcs!$D$5</f>
        <v>-11</v>
      </c>
      <c r="C7" s="4" t="s">
        <v>7</v>
      </c>
      <c r="D7" s="9">
        <v>44745</v>
      </c>
      <c r="E7" s="9">
        <v>44756</v>
      </c>
      <c r="F7" s="4" t="s">
        <v>27</v>
      </c>
    </row>
    <row r="8" spans="1:7" ht="35.1" customHeight="1" x14ac:dyDescent="0.2">
      <c r="A8" s="4"/>
      <c r="B8" s="12">
        <f>ROW(B8)-calcs!$D$5</f>
        <v>-10</v>
      </c>
      <c r="C8" s="4"/>
      <c r="D8" s="9">
        <v>44759</v>
      </c>
      <c r="E8" s="9">
        <v>44763</v>
      </c>
      <c r="F8" s="4" t="s">
        <v>29</v>
      </c>
    </row>
    <row r="9" spans="1:7" ht="35.1" customHeight="1" x14ac:dyDescent="0.2">
      <c r="A9" s="4"/>
      <c r="B9" s="12">
        <f>ROW(B9)-calcs!$D$5</f>
        <v>-9</v>
      </c>
      <c r="C9" s="4"/>
      <c r="D9" s="9">
        <v>44401</v>
      </c>
      <c r="E9" s="9">
        <v>44403</v>
      </c>
      <c r="F9" s="4" t="s">
        <v>30</v>
      </c>
    </row>
    <row r="10" spans="1:7" ht="35.1" customHeight="1" x14ac:dyDescent="0.2">
      <c r="A10" s="4"/>
      <c r="B10" s="12">
        <f>ROW(B10)-calcs!$D$5</f>
        <v>-8</v>
      </c>
      <c r="C10" s="4"/>
      <c r="D10" s="9">
        <v>44769</v>
      </c>
      <c r="E10" s="9">
        <v>44770</v>
      </c>
      <c r="F10" s="4" t="s">
        <v>31</v>
      </c>
    </row>
    <row r="11" spans="1:7" ht="35.1" customHeight="1" x14ac:dyDescent="0.2">
      <c r="A11" s="4"/>
      <c r="B11" s="12">
        <f>ROW(B11)-calcs!$D$5</f>
        <v>-7</v>
      </c>
      <c r="C11" s="4" t="s">
        <v>8</v>
      </c>
      <c r="D11" s="9">
        <v>44773</v>
      </c>
      <c r="E11" s="9">
        <v>44777</v>
      </c>
      <c r="F11" s="4" t="s">
        <v>32</v>
      </c>
    </row>
    <row r="12" spans="1:7" ht="35.1" customHeight="1" x14ac:dyDescent="0.2">
      <c r="A12" s="4"/>
      <c r="B12" s="12">
        <f>ROW(B12)-calcs!$D$5</f>
        <v>-6</v>
      </c>
      <c r="C12" s="4"/>
      <c r="D12" s="9">
        <v>44774</v>
      </c>
      <c r="E12" s="9">
        <v>44776</v>
      </c>
      <c r="F12" s="4" t="s">
        <v>33</v>
      </c>
    </row>
    <row r="13" spans="1:7" ht="35.1" customHeight="1" x14ac:dyDescent="0.2">
      <c r="A13" s="4"/>
      <c r="B13" s="12">
        <f>ROW(B13)-calcs!$D$5</f>
        <v>-5</v>
      </c>
      <c r="C13" s="4"/>
      <c r="D13" s="9">
        <v>44780</v>
      </c>
      <c r="E13" s="9">
        <v>44784</v>
      </c>
      <c r="F13" s="4" t="s">
        <v>34</v>
      </c>
    </row>
    <row r="14" spans="1:7" ht="35.1" customHeight="1" x14ac:dyDescent="0.2">
      <c r="A14" s="4"/>
      <c r="B14" s="12">
        <f>ROW(B14)-calcs!$D$5</f>
        <v>-4</v>
      </c>
      <c r="C14" s="4"/>
      <c r="D14" s="9">
        <v>44781</v>
      </c>
      <c r="E14" s="9">
        <v>44782</v>
      </c>
      <c r="F14" s="4" t="s">
        <v>33</v>
      </c>
    </row>
    <row r="15" spans="1:7" ht="35.1" customHeight="1" x14ac:dyDescent="0.2">
      <c r="A15" s="4"/>
      <c r="B15" s="12">
        <f>ROW(B15)-calcs!$D$5</f>
        <v>-3</v>
      </c>
      <c r="C15" s="4" t="s">
        <v>9</v>
      </c>
      <c r="D15" s="9">
        <v>44787</v>
      </c>
      <c r="E15" s="9">
        <v>44791</v>
      </c>
      <c r="F15" s="17" t="s">
        <v>35</v>
      </c>
    </row>
    <row r="16" spans="1:7" ht="35.1" customHeight="1" x14ac:dyDescent="0.2">
      <c r="A16" s="4"/>
      <c r="B16" s="12">
        <f>ROW(B16)-calcs!$D$5</f>
        <v>-2</v>
      </c>
      <c r="C16" s="4"/>
      <c r="D16" s="9">
        <v>44788</v>
      </c>
      <c r="E16" s="9">
        <v>44790</v>
      </c>
      <c r="F16" s="4" t="s">
        <v>33</v>
      </c>
    </row>
    <row r="17" spans="1:6" ht="35.1" customHeight="1" x14ac:dyDescent="0.2">
      <c r="A17" s="4"/>
      <c r="B17" s="12">
        <f>ROW(B17)-calcs!$D$5</f>
        <v>-1</v>
      </c>
      <c r="C17" s="4"/>
      <c r="D17" s="9">
        <v>44794</v>
      </c>
      <c r="E17" s="9">
        <v>44797</v>
      </c>
      <c r="F17" s="4" t="s">
        <v>36</v>
      </c>
    </row>
    <row r="18" spans="1:6" ht="35.1" customHeight="1" x14ac:dyDescent="0.2">
      <c r="A18" s="4"/>
      <c r="B18" s="12">
        <f>ROW(B18)-calcs!$D$5</f>
        <v>0</v>
      </c>
      <c r="C18" s="4"/>
      <c r="D18" s="9"/>
      <c r="E18" s="9"/>
      <c r="F18" s="4"/>
    </row>
    <row r="19" spans="1:6" ht="35.1" customHeight="1" x14ac:dyDescent="0.2">
      <c r="A19" s="4"/>
      <c r="B19" s="12">
        <f>ROW(B19)-calcs!$D$5</f>
        <v>1</v>
      </c>
      <c r="C19" s="4" t="s">
        <v>10</v>
      </c>
      <c r="D19" s="9">
        <v>44808</v>
      </c>
      <c r="E19" s="9">
        <v>44809</v>
      </c>
      <c r="F19" s="4" t="s">
        <v>37</v>
      </c>
    </row>
    <row r="20" spans="1:6" ht="35.1" customHeight="1" x14ac:dyDescent="0.2">
      <c r="A20" s="4"/>
      <c r="B20" s="12">
        <f>ROW(B20)-calcs!$D$5</f>
        <v>2</v>
      </c>
      <c r="C20" s="4"/>
      <c r="D20" s="9">
        <v>44810</v>
      </c>
      <c r="E20" s="9">
        <v>44811</v>
      </c>
      <c r="F20" s="4" t="s">
        <v>38</v>
      </c>
    </row>
    <row r="21" spans="1:6" ht="35.1" customHeight="1" x14ac:dyDescent="0.2">
      <c r="A21" s="4"/>
      <c r="B21" s="12">
        <f>ROW(B21)-calcs!$D$5</f>
        <v>3</v>
      </c>
      <c r="C21" s="4"/>
      <c r="D21" s="9">
        <v>44812</v>
      </c>
      <c r="E21" s="9">
        <v>44812</v>
      </c>
      <c r="F21" s="4" t="s">
        <v>39</v>
      </c>
    </row>
    <row r="22" spans="1:6" ht="35.1" customHeight="1" x14ac:dyDescent="0.2">
      <c r="A22" s="4"/>
      <c r="B22" s="12">
        <f>ROW(B22)-calcs!$D$5</f>
        <v>4</v>
      </c>
      <c r="C22" s="4" t="s">
        <v>11</v>
      </c>
      <c r="D22" s="9">
        <v>44815</v>
      </c>
      <c r="E22" s="9"/>
      <c r="F22" s="4" t="s">
        <v>26</v>
      </c>
    </row>
  </sheetData>
  <sheetProtection selectLockedCells="1"/>
  <mergeCells count="2">
    <mergeCell ref="C1:G1"/>
    <mergeCell ref="C2:G2"/>
  </mergeCells>
  <dataValidations count="8">
    <dataValidation allowBlank="1" showInputMessage="1" showErrorMessage="1" prompt="צור ציר זמן של פרוייקט בגליון עבודה זה. הזן תאריך התחלה של פרוייקט בתא D3 ופרטי פרוייקט בטבלת הפעילויות. פעילויות פרוייקט ליצירת תרשימים של ציר זמן מופיעות בתא C2" sqref="A1"/>
    <dataValidation allowBlank="1" showInputMessage="1" showErrorMessage="1" prompt="הכותרת של גליון עבודה זה מופיעה בתא זה. תרשים ציר זמן המציג ציר זמן הניתן לגלילה של פעילויות הפרוייקט מופיע בתא שלמטה" sqref="C1:G1"/>
    <dataValidation allowBlank="1" showInputMessage="1" showErrorMessage="1" prompt="הזן את תאריך ההתחלה בתא משמאל" sqref="C3"/>
    <dataValidation allowBlank="1" showInputMessage="1" showErrorMessage="1" prompt="הזן תאריך התחלה בתא זה ופרטי פרוייקט בטבלה שלמטה" sqref="D3"/>
    <dataValidation allowBlank="1" showInputMessage="1" showErrorMessage="1" prompt="הזן פעילות פרוייקט בעמודה זו תחת כותרת זו. השתמש במסנני כותרות כדי למצוא ערכים ספציפיים" sqref="C4"/>
    <dataValidation allowBlank="1" showInputMessage="1" showErrorMessage="1" prompt="הזן תאריך התחלה בעמודה זו תחת כותרת זו" sqref="D4"/>
    <dataValidation allowBlank="1" showInputMessage="1" showErrorMessage="1" prompt="הזן תאריך סיום בעמודה זו תחת כותרת זו" sqref="E4"/>
    <dataValidation allowBlank="1" showInputMessage="1" showErrorMessage="1" prompt="הזן הערות בעמודה זו תחת כותרת זו" sqref="F4"/>
  </dataValidations>
  <printOptions horizontalCentered="1"/>
  <pageMargins left="0.25" right="0.25" top="0.5" bottom="0.5" header="0.3" footer="0.3"/>
  <pageSetup paperSize="9" scale="65" orientation="portrait" r:id="rId1"/>
  <headerFooter differentFirst="1">
    <oddFooter>Page &amp;P of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פס גלילה">
              <controlPr defaultSize="0" autoPict="0" altText="בחר את פס הגלילה כדי לשנות את מסגרת הזמן של הפרוייקט המוצגת בתרשים ציר הזמן או הזן את תאריך ההתחלה לצורך הצגת פעילויות פרוייקט בתא D3">
                <anchor moveWithCells="1">
                  <from>
                    <xdr:col>2</xdr:col>
                    <xdr:colOff>19050</xdr:colOff>
                    <xdr:row>1</xdr:row>
                    <xdr:rowOff>3600450</xdr:rowOff>
                  </from>
                  <to>
                    <xdr:col>6</xdr:col>
                    <xdr:colOff>57150</xdr:colOff>
                    <xdr:row>1</xdr:row>
                    <xdr:rowOff>3771900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I72"/>
  <sheetViews>
    <sheetView rightToLeft="1" workbookViewId="0"/>
  </sheetViews>
  <sheetFormatPr defaultRowHeight="14.25" x14ac:dyDescent="0.2"/>
  <cols>
    <col min="1" max="1" width="10.25" customWidth="1"/>
    <col min="3" max="3" width="17.375" customWidth="1"/>
    <col min="4" max="4" width="17.875" customWidth="1"/>
    <col min="5" max="34" width="12.625" customWidth="1"/>
    <col min="35" max="35" width="17.5" customWidth="1"/>
  </cols>
  <sheetData>
    <row r="1" spans="1:35" ht="85.5" x14ac:dyDescent="0.2">
      <c r="A1" s="4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</row>
    <row r="2" spans="1:35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spans="1:35" x14ac:dyDescent="0.2">
      <c r="A3" s="4"/>
      <c r="B3" s="4"/>
      <c r="C3" s="4" t="s">
        <v>18</v>
      </c>
      <c r="D3" s="9">
        <f ca="1">TODAY()</f>
        <v>44734</v>
      </c>
      <c r="E3" s="10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35" x14ac:dyDescent="0.2">
      <c r="A4" s="4"/>
      <c r="B4" s="4"/>
      <c r="C4" s="4"/>
      <c r="D4" s="12">
        <v>5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spans="1:35" x14ac:dyDescent="0.2">
      <c r="A5" s="4"/>
      <c r="B5" s="4"/>
      <c r="C5" s="4" t="s">
        <v>19</v>
      </c>
      <c r="D5" s="12">
        <f>ROWS(פעילויות[])</f>
        <v>18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</row>
    <row r="6" spans="1:35" x14ac:dyDescent="0.2">
      <c r="A6" s="4"/>
      <c r="B6" s="4"/>
      <c r="C6" s="4"/>
      <c r="D6" s="4"/>
      <c r="E6" s="4" t="e">
        <f>NA()</f>
        <v>#N/A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x14ac:dyDescent="0.2">
      <c r="A7" s="4"/>
      <c r="B7" s="4"/>
      <c r="C7" s="4"/>
      <c r="D7" s="4"/>
      <c r="E7" s="4" t="e">
        <f>NA()</f>
        <v>#N/A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</row>
    <row r="8" spans="1:35" x14ac:dyDescent="0.2">
      <c r="A8" s="4"/>
      <c r="B8" s="4"/>
      <c r="C8" s="4"/>
      <c r="D8" s="4"/>
      <c r="E8" s="4" t="e">
        <f>NA()</f>
        <v>#N/A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</row>
    <row r="9" spans="1:35" x14ac:dyDescent="0.2">
      <c r="A9" s="4"/>
      <c r="B9" s="4"/>
      <c r="C9" s="10" t="s">
        <v>20</v>
      </c>
      <c r="D9" s="12">
        <f ca="1">SUMPRODUCT( ((פעילויות[התחלה]&gt;=StartDateWindow)+(פעילויות[סיום]&gt;=StartDateWindow)&gt;0)*(פעילויות[התחלה]&lt;=(StartDateWindow+WindowDays-1)) )</f>
        <v>6</v>
      </c>
      <c r="E9" s="4" t="e">
        <f>NA()</f>
        <v>#N/A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</row>
    <row r="10" spans="1:35" x14ac:dyDescent="0.2">
      <c r="A10" s="4"/>
      <c r="B10" s="4"/>
      <c r="C10" s="4"/>
      <c r="D10" s="12">
        <v>9</v>
      </c>
      <c r="E10" s="4" t="e">
        <f>NA()</f>
        <v>#N/A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</row>
    <row r="11" spans="1:35" x14ac:dyDescent="0.2">
      <c r="A11" s="4"/>
      <c r="B11" s="4"/>
      <c r="C11" s="4"/>
      <c r="D11" s="12">
        <f ca="1">D10-MIN(D10,D9)</f>
        <v>3</v>
      </c>
      <c r="E11" s="4" t="e">
        <f>NA()</f>
        <v>#N/A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</row>
    <row r="12" spans="1:35" x14ac:dyDescent="0.2">
      <c r="A12" s="4"/>
      <c r="B12" s="4"/>
      <c r="C12" s="4"/>
      <c r="D12" s="4"/>
      <c r="E12" s="4" t="e">
        <f>NA()</f>
        <v>#N/A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</row>
    <row r="13" spans="1:35" x14ac:dyDescent="0.2">
      <c r="A13" s="4"/>
      <c r="B13" s="4"/>
      <c r="C13" s="10"/>
      <c r="D13" s="4"/>
      <c r="E13" s="4" t="e">
        <f>NA()</f>
        <v>#N/A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</row>
    <row r="14" spans="1:35" x14ac:dyDescent="0.2">
      <c r="A14" s="4"/>
      <c r="B14" s="4"/>
      <c r="C14" s="10"/>
      <c r="D14" s="4"/>
      <c r="E14" s="4" t="e">
        <f>NA()</f>
        <v>#N/A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</row>
    <row r="15" spans="1:35" x14ac:dyDescent="0.2">
      <c r="A15" s="4"/>
      <c r="B15" s="4"/>
      <c r="C15" s="10"/>
      <c r="D15" s="4"/>
      <c r="E15" s="12">
        <f t="array" aca="1" ref="E15" ca="1">INDEX(פעילויות[מזהה],MATCH(1, ((פעילויות[התחלה]&gt;=StartDateWindow)+(פעילויות[סיום]&gt;=StartDateWindow)&gt;0)*(פעילויות[התחלה]&lt;=(StartDateWindow+WindowDays-1)), 0))</f>
        <v>-13</v>
      </c>
      <c r="F15" s="4" t="e">
        <f t="shared" ref="F15:F23" ca="1" si="0">OFFSET(E15,-$D$11,)</f>
        <v>#N/A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</row>
    <row r="16" spans="1:35" x14ac:dyDescent="0.2">
      <c r="A16" s="4"/>
      <c r="B16" s="4"/>
      <c r="C16" s="10"/>
      <c r="D16" s="4"/>
      <c r="E16" s="12">
        <f t="array" aca="1" ref="E16" ca="1">INDEX(פעילויות[מזהה],MATCH(1, (פעילויות[מזהה]&gt;E15)*((פעילויות[התחלה]&gt;=StartDateWindow)+(פעילויות[סיום]&gt;=StartDateWindow)&gt;0)*(פעילויות[התחלה]&lt;=(StartDateWindow+WindowDays-1)), 0))</f>
        <v>-11</v>
      </c>
      <c r="F16" s="4" t="e">
        <f t="shared" ca="1" si="0"/>
        <v>#N/A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</row>
    <row r="17" spans="1:35" x14ac:dyDescent="0.2">
      <c r="A17" s="4"/>
      <c r="B17" s="4"/>
      <c r="C17" s="10"/>
      <c r="D17" s="4"/>
      <c r="E17" s="12">
        <f t="array" aca="1" ref="E17" ca="1">INDEX(פעילויות[מזהה],MATCH(1, (פעילויות[מזהה]&gt;E16)*((פעילויות[התחלה]&gt;=StartDateWindow)+(פעילויות[סיום]&gt;=StartDateWindow)&gt;0)*(פעילויות[התחלה]&lt;=(StartDateWindow+WindowDays-1)), 0))</f>
        <v>-10</v>
      </c>
      <c r="F17" s="4" t="e">
        <f t="shared" ca="1" si="0"/>
        <v>#N/A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</row>
    <row r="18" spans="1:35" x14ac:dyDescent="0.2">
      <c r="A18" s="4"/>
      <c r="B18" s="4"/>
      <c r="C18" s="4"/>
      <c r="D18" s="4"/>
      <c r="E18" s="12">
        <f t="array" aca="1" ref="E18" ca="1">INDEX(פעילויות[מזהה],MATCH(1, (פעילויות[מזהה]&gt;E17)*((פעילויות[התחלה]&gt;=StartDateWindow)+(פעילויות[סיום]&gt;=StartDateWindow)&gt;0)*(פעילויות[התחלה]&lt;=(StartDateWindow+WindowDays-1)), 0))</f>
        <v>-8</v>
      </c>
      <c r="F18" s="4">
        <f t="shared" ca="1" si="0"/>
        <v>-13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</row>
    <row r="19" spans="1:35" x14ac:dyDescent="0.2">
      <c r="A19" s="4"/>
      <c r="B19" s="4"/>
      <c r="C19" s="4"/>
      <c r="D19" s="4"/>
      <c r="E19" s="12">
        <f t="array" aca="1" ref="E19" ca="1">INDEX(פעילויות[מזהה],MATCH(1, (פעילויות[מזהה]&gt;E18)*((פעילויות[התחלה]&gt;=StartDateWindow)+(פעילויות[סיום]&gt;=StartDateWindow)&gt;0)*(פעילויות[התחלה]&lt;=(StartDateWindow+WindowDays-1)), 0))</f>
        <v>-7</v>
      </c>
      <c r="F19" s="12">
        <f t="shared" ca="1" si="0"/>
        <v>-11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</row>
    <row r="20" spans="1:35" x14ac:dyDescent="0.2">
      <c r="A20" s="4"/>
      <c r="B20" s="4"/>
      <c r="C20" s="4"/>
      <c r="D20" s="4"/>
      <c r="E20" s="4">
        <f t="array" aca="1" ref="E20" ca="1">INDEX(פעילויות[מזהה],MATCH(1, (פעילויות[מזהה]&gt;E19)*((פעילויות[התחלה]&gt;=StartDateWindow)+(פעילויות[סיום]&gt;=StartDateWindow)&gt;0)*(פעילויות[התחלה]&lt;=(StartDateWindow+WindowDays-1)), 0))</f>
        <v>-6</v>
      </c>
      <c r="F20" s="12">
        <f t="shared" ca="1" si="0"/>
        <v>-10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</row>
    <row r="21" spans="1:35" x14ac:dyDescent="0.2">
      <c r="A21" s="4"/>
      <c r="B21" s="4"/>
      <c r="C21" s="4"/>
      <c r="D21" s="4"/>
      <c r="E21" s="4" t="e">
        <f t="array" aca="1" ref="E21" ca="1">INDEX(פעילויות[מזהה],MATCH(1, (פעילויות[מזהה]&gt;E20)*((פעילויות[התחלה]&gt;=StartDateWindow)+(פעילויות[סיום]&gt;=StartDateWindow)&gt;0)*(פעילויות[התחלה]&lt;=(StartDateWindow+WindowDays-1)), 0))</f>
        <v>#N/A</v>
      </c>
      <c r="F21" s="12">
        <f t="shared" ca="1" si="0"/>
        <v>-8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</row>
    <row r="22" spans="1:35" x14ac:dyDescent="0.2">
      <c r="A22" s="4"/>
      <c r="B22" s="4"/>
      <c r="C22" s="4"/>
      <c r="D22" s="4"/>
      <c r="E22" s="4" t="e">
        <f t="array" aca="1" ref="E22" ca="1">INDEX(פעילויות[מזהה],MATCH(1, (פעילויות[מזהה]&gt;E21)*((פעילויות[התחלה]&gt;=StartDateWindow)+(פעילויות[סיום]&gt;=StartDateWindow)&gt;0)*(פעילויות[התחלה]&lt;=(StartDateWindow+WindowDays-1)), 0))</f>
        <v>#N/A</v>
      </c>
      <c r="F22" s="12">
        <f t="shared" ca="1" si="0"/>
        <v>-7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</row>
    <row r="23" spans="1:35" x14ac:dyDescent="0.2">
      <c r="A23" s="4"/>
      <c r="B23" s="4"/>
      <c r="C23" s="4"/>
      <c r="D23" s="4"/>
      <c r="E23" s="4" t="e">
        <f t="array" aca="1" ref="E23" ca="1">INDEX(פעילויות[מזהה],MATCH(1, (פעילויות[מזהה]&gt;E22)*((פעילויות[התחלה]&gt;=StartDateWindow)+(פעילויות[סיום]&gt;=StartDateWindow)&gt;0)*(פעילויות[התחלה]&lt;=(StartDateWindow+WindowDays-1)), 0))</f>
        <v>#N/A</v>
      </c>
      <c r="F23" s="12">
        <f t="shared" ca="1" si="0"/>
        <v>-6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</row>
    <row r="24" spans="1:35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</row>
    <row r="25" spans="1:35" ht="28.5" x14ac:dyDescent="0.2">
      <c r="A25" s="4"/>
      <c r="B25" s="4"/>
      <c r="C25" s="4" t="s">
        <v>21</v>
      </c>
      <c r="D25" s="9">
        <f ca="1">StartDate+WindowOffset</f>
        <v>44750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</row>
    <row r="26" spans="1:35" x14ac:dyDescent="0.2">
      <c r="A26" s="4"/>
      <c r="B26" s="4"/>
      <c r="C26" s="4" t="s">
        <v>22</v>
      </c>
      <c r="D26" s="12">
        <v>16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</row>
    <row r="27" spans="1:35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</row>
    <row r="28" spans="1:35" x14ac:dyDescent="0.2">
      <c r="A28" s="4"/>
      <c r="B28" s="4"/>
      <c r="C28" s="4" t="s">
        <v>12</v>
      </c>
      <c r="D28" s="13">
        <f ca="1">'ציר זמן של פרוייקט'!D3</f>
        <v>44734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</row>
    <row r="29" spans="1:35" x14ac:dyDescent="0.2">
      <c r="A29" s="4"/>
      <c r="B29" s="4"/>
      <c r="C29" s="4" t="s">
        <v>23</v>
      </c>
      <c r="D29" s="12">
        <v>30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</row>
    <row r="30" spans="1:35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</row>
    <row r="31" spans="1:35" x14ac:dyDescent="0.2">
      <c r="A31" s="4" t="s">
        <v>16</v>
      </c>
      <c r="B31" s="4" t="s">
        <v>17</v>
      </c>
      <c r="C31" s="4" t="s">
        <v>24</v>
      </c>
      <c r="D31" s="4" t="s">
        <v>4</v>
      </c>
      <c r="E31" s="9">
        <f ca="1">StartDateWindow</f>
        <v>44750</v>
      </c>
      <c r="F31" s="9">
        <f t="shared" ref="F31:AI31" ca="1" si="1">E31+1</f>
        <v>44751</v>
      </c>
      <c r="G31" s="9">
        <f t="shared" ca="1" si="1"/>
        <v>44752</v>
      </c>
      <c r="H31" s="9">
        <f t="shared" ca="1" si="1"/>
        <v>44753</v>
      </c>
      <c r="I31" s="9">
        <f t="shared" ca="1" si="1"/>
        <v>44754</v>
      </c>
      <c r="J31" s="9">
        <f t="shared" ca="1" si="1"/>
        <v>44755</v>
      </c>
      <c r="K31" s="9">
        <f t="shared" ca="1" si="1"/>
        <v>44756</v>
      </c>
      <c r="L31" s="9">
        <f t="shared" ca="1" si="1"/>
        <v>44757</v>
      </c>
      <c r="M31" s="9">
        <f t="shared" ca="1" si="1"/>
        <v>44758</v>
      </c>
      <c r="N31" s="9">
        <f t="shared" ca="1" si="1"/>
        <v>44759</v>
      </c>
      <c r="O31" s="9">
        <f t="shared" ca="1" si="1"/>
        <v>44760</v>
      </c>
      <c r="P31" s="9">
        <f t="shared" ca="1" si="1"/>
        <v>44761</v>
      </c>
      <c r="Q31" s="9">
        <f t="shared" ca="1" si="1"/>
        <v>44762</v>
      </c>
      <c r="R31" s="9">
        <f t="shared" ca="1" si="1"/>
        <v>44763</v>
      </c>
      <c r="S31" s="9">
        <f t="shared" ca="1" si="1"/>
        <v>44764</v>
      </c>
      <c r="T31" s="9">
        <f t="shared" ca="1" si="1"/>
        <v>44765</v>
      </c>
      <c r="U31" s="9">
        <f t="shared" ca="1" si="1"/>
        <v>44766</v>
      </c>
      <c r="V31" s="9">
        <f t="shared" ca="1" si="1"/>
        <v>44767</v>
      </c>
      <c r="W31" s="9">
        <f t="shared" ca="1" si="1"/>
        <v>44768</v>
      </c>
      <c r="X31" s="9">
        <f t="shared" ca="1" si="1"/>
        <v>44769</v>
      </c>
      <c r="Y31" s="9">
        <f t="shared" ca="1" si="1"/>
        <v>44770</v>
      </c>
      <c r="Z31" s="9">
        <f t="shared" ca="1" si="1"/>
        <v>44771</v>
      </c>
      <c r="AA31" s="9">
        <f t="shared" ca="1" si="1"/>
        <v>44772</v>
      </c>
      <c r="AB31" s="9">
        <f t="shared" ca="1" si="1"/>
        <v>44773</v>
      </c>
      <c r="AC31" s="9">
        <f t="shared" ca="1" si="1"/>
        <v>44774</v>
      </c>
      <c r="AD31" s="9">
        <f t="shared" ca="1" si="1"/>
        <v>44775</v>
      </c>
      <c r="AE31" s="9">
        <f t="shared" ca="1" si="1"/>
        <v>44776</v>
      </c>
      <c r="AF31" s="9">
        <f t="shared" ca="1" si="1"/>
        <v>44777</v>
      </c>
      <c r="AG31" s="9">
        <f t="shared" ca="1" si="1"/>
        <v>44778</v>
      </c>
      <c r="AH31" s="9">
        <f t="shared" ca="1" si="1"/>
        <v>44779</v>
      </c>
      <c r="AI31" s="9">
        <f t="shared" ca="1" si="1"/>
        <v>44780</v>
      </c>
    </row>
    <row r="32" spans="1:35" x14ac:dyDescent="0.2">
      <c r="A32" s="12">
        <v>11.3</v>
      </c>
      <c r="B32" s="12">
        <v>1</v>
      </c>
      <c r="C32" s="4" t="e">
        <f t="shared" ref="C32:C40" ca="1" si="2">F15</f>
        <v>#N/A</v>
      </c>
      <c r="D32" s="4" t="e">
        <f ca="1">INDEX(פעילויות[פעילות],MATCH($C32,פעילויות[מזהה],0))</f>
        <v>#N/A</v>
      </c>
      <c r="E32" s="4" t="e">
        <f ca="1">GridCalc</f>
        <v>#N/A</v>
      </c>
      <c r="F32" s="4" t="e">
        <f ca="1">GridCalc</f>
        <v>#N/A</v>
      </c>
      <c r="G32" s="4" t="e">
        <f ca="1">GridCalc</f>
        <v>#N/A</v>
      </c>
      <c r="H32" s="4" t="e">
        <f ca="1">GridCalc</f>
        <v>#N/A</v>
      </c>
      <c r="I32" s="4" t="e">
        <f ca="1">GridCalc</f>
        <v>#N/A</v>
      </c>
      <c r="J32" s="4" t="e">
        <f ca="1">GridCalc</f>
        <v>#N/A</v>
      </c>
      <c r="K32" s="4" t="e">
        <f ca="1">GridCalc</f>
        <v>#N/A</v>
      </c>
      <c r="L32" s="4" t="e">
        <f ca="1">GridCalc</f>
        <v>#N/A</v>
      </c>
      <c r="M32" s="4" t="e">
        <f ca="1">GridCalc</f>
        <v>#N/A</v>
      </c>
      <c r="N32" s="4" t="e">
        <f ca="1">GridCalc</f>
        <v>#N/A</v>
      </c>
      <c r="O32" s="4" t="e">
        <f ca="1">GridCalc</f>
        <v>#N/A</v>
      </c>
      <c r="P32" s="4" t="e">
        <f ca="1">GridCalc</f>
        <v>#N/A</v>
      </c>
      <c r="Q32" s="4" t="e">
        <f ca="1">GridCalc</f>
        <v>#N/A</v>
      </c>
      <c r="R32" s="4" t="e">
        <f ca="1">GridCalc</f>
        <v>#N/A</v>
      </c>
      <c r="S32" s="4" t="e">
        <f ca="1">GridCalc</f>
        <v>#N/A</v>
      </c>
      <c r="T32" s="4" t="e">
        <f ca="1">GridCalc</f>
        <v>#N/A</v>
      </c>
      <c r="U32" s="4" t="e">
        <f ca="1">GridCalc</f>
        <v>#N/A</v>
      </c>
      <c r="V32" s="4" t="e">
        <f ca="1">GridCalc</f>
        <v>#N/A</v>
      </c>
      <c r="W32" s="4" t="e">
        <f ca="1">GridCalc</f>
        <v>#N/A</v>
      </c>
      <c r="X32" s="4" t="e">
        <f ca="1">GridCalc</f>
        <v>#N/A</v>
      </c>
      <c r="Y32" s="4" t="e">
        <f ca="1">GridCalc</f>
        <v>#N/A</v>
      </c>
      <c r="Z32" s="4" t="e">
        <f ca="1">GridCalc</f>
        <v>#N/A</v>
      </c>
      <c r="AA32" s="4" t="e">
        <f ca="1">GridCalc</f>
        <v>#N/A</v>
      </c>
      <c r="AB32" s="4" t="e">
        <f ca="1">GridCalc</f>
        <v>#N/A</v>
      </c>
      <c r="AC32" s="4" t="e">
        <f ca="1">GridCalc</f>
        <v>#N/A</v>
      </c>
      <c r="AD32" s="4" t="e">
        <f ca="1">GridCalc</f>
        <v>#N/A</v>
      </c>
      <c r="AE32" s="4" t="e">
        <f ca="1">GridCalc</f>
        <v>#N/A</v>
      </c>
      <c r="AF32" s="4" t="e">
        <f ca="1">GridCalc</f>
        <v>#N/A</v>
      </c>
      <c r="AG32" s="4" t="e">
        <f ca="1">GridCalc</f>
        <v>#N/A</v>
      </c>
      <c r="AH32" s="4" t="e">
        <f ca="1">GridCalc</f>
        <v>#N/A</v>
      </c>
      <c r="AI32" s="4" t="e">
        <f ca="1">GridCalc</f>
        <v>#N/A</v>
      </c>
    </row>
    <row r="33" spans="1:35" x14ac:dyDescent="0.2">
      <c r="A33" s="12">
        <f>A32-1</f>
        <v>10.3</v>
      </c>
      <c r="B33" s="12">
        <v>2</v>
      </c>
      <c r="C33" s="4" t="e">
        <f t="shared" ca="1" si="2"/>
        <v>#N/A</v>
      </c>
      <c r="D33" s="4" t="e">
        <f ca="1">INDEX(פעילויות[פעילות],MATCH($C33,פעילויות[מזהה],0))</f>
        <v>#N/A</v>
      </c>
      <c r="E33" s="4" t="e">
        <f ca="1">GridCalc</f>
        <v>#N/A</v>
      </c>
      <c r="F33" s="4" t="e">
        <f ca="1">GridCalc</f>
        <v>#N/A</v>
      </c>
      <c r="G33" s="4" t="e">
        <f ca="1">GridCalc</f>
        <v>#N/A</v>
      </c>
      <c r="H33" s="4" t="e">
        <f ca="1">GridCalc</f>
        <v>#N/A</v>
      </c>
      <c r="I33" s="4" t="e">
        <f ca="1">GridCalc</f>
        <v>#N/A</v>
      </c>
      <c r="J33" s="4" t="e">
        <f ca="1">GridCalc</f>
        <v>#N/A</v>
      </c>
      <c r="K33" s="4" t="e">
        <f ca="1">GridCalc</f>
        <v>#N/A</v>
      </c>
      <c r="L33" s="4" t="e">
        <f ca="1">GridCalc</f>
        <v>#N/A</v>
      </c>
      <c r="M33" s="4" t="e">
        <f ca="1">GridCalc</f>
        <v>#N/A</v>
      </c>
      <c r="N33" s="4" t="e">
        <f ca="1">GridCalc</f>
        <v>#N/A</v>
      </c>
      <c r="O33" s="4" t="e">
        <f ca="1">GridCalc</f>
        <v>#N/A</v>
      </c>
      <c r="P33" s="4" t="e">
        <f ca="1">GridCalc</f>
        <v>#N/A</v>
      </c>
      <c r="Q33" s="4" t="e">
        <f ca="1">GridCalc</f>
        <v>#N/A</v>
      </c>
      <c r="R33" s="4" t="e">
        <f ca="1">GridCalc</f>
        <v>#N/A</v>
      </c>
      <c r="S33" s="4" t="e">
        <f ca="1">GridCalc</f>
        <v>#N/A</v>
      </c>
      <c r="T33" s="4" t="e">
        <f ca="1">GridCalc</f>
        <v>#N/A</v>
      </c>
      <c r="U33" s="4" t="e">
        <f ca="1">GridCalc</f>
        <v>#N/A</v>
      </c>
      <c r="V33" s="4" t="e">
        <f ca="1">GridCalc</f>
        <v>#N/A</v>
      </c>
      <c r="W33" s="4" t="e">
        <f ca="1">GridCalc</f>
        <v>#N/A</v>
      </c>
      <c r="X33" s="4" t="e">
        <f ca="1">GridCalc</f>
        <v>#N/A</v>
      </c>
      <c r="Y33" s="4" t="e">
        <f ca="1">GridCalc</f>
        <v>#N/A</v>
      </c>
      <c r="Z33" s="4" t="e">
        <f ca="1">GridCalc</f>
        <v>#N/A</v>
      </c>
      <c r="AA33" s="4" t="e">
        <f ca="1">GridCalc</f>
        <v>#N/A</v>
      </c>
      <c r="AB33" s="4" t="e">
        <f ca="1">GridCalc</f>
        <v>#N/A</v>
      </c>
      <c r="AC33" s="4" t="e">
        <f ca="1">GridCalc</f>
        <v>#N/A</v>
      </c>
      <c r="AD33" s="4" t="e">
        <f ca="1">GridCalc</f>
        <v>#N/A</v>
      </c>
      <c r="AE33" s="4" t="e">
        <f ca="1">GridCalc</f>
        <v>#N/A</v>
      </c>
      <c r="AF33" s="4" t="e">
        <f ca="1">GridCalc</f>
        <v>#N/A</v>
      </c>
      <c r="AG33" s="4" t="e">
        <f ca="1">GridCalc</f>
        <v>#N/A</v>
      </c>
      <c r="AH33" s="4" t="e">
        <f ca="1">GridCalc</f>
        <v>#N/A</v>
      </c>
      <c r="AI33" s="4" t="e">
        <f ca="1">GridCalc</f>
        <v>#N/A</v>
      </c>
    </row>
    <row r="34" spans="1:35" x14ac:dyDescent="0.2">
      <c r="A34" s="12">
        <f t="shared" ref="A34:A40" si="3">A33-1</f>
        <v>9.3000000000000007</v>
      </c>
      <c r="B34" s="12">
        <v>3</v>
      </c>
      <c r="C34" s="4" t="e">
        <f t="shared" ca="1" si="2"/>
        <v>#N/A</v>
      </c>
      <c r="D34" s="4" t="e">
        <f ca="1">INDEX(פעילויות[פעילות],MATCH($C34,פעילויות[מזהה],0))</f>
        <v>#N/A</v>
      </c>
      <c r="E34" s="4" t="e">
        <f ca="1">GridCalc</f>
        <v>#N/A</v>
      </c>
      <c r="F34" s="4" t="e">
        <f ca="1">GridCalc</f>
        <v>#N/A</v>
      </c>
      <c r="G34" s="4" t="e">
        <f ca="1">GridCalc</f>
        <v>#N/A</v>
      </c>
      <c r="H34" s="4" t="e">
        <f ca="1">GridCalc</f>
        <v>#N/A</v>
      </c>
      <c r="I34" s="4" t="e">
        <f ca="1">GridCalc</f>
        <v>#N/A</v>
      </c>
      <c r="J34" s="4" t="e">
        <f ca="1">GridCalc</f>
        <v>#N/A</v>
      </c>
      <c r="K34" s="4" t="e">
        <f ca="1">GridCalc</f>
        <v>#N/A</v>
      </c>
      <c r="L34" s="4" t="e">
        <f ca="1">GridCalc</f>
        <v>#N/A</v>
      </c>
      <c r="M34" s="4" t="e">
        <f ca="1">GridCalc</f>
        <v>#N/A</v>
      </c>
      <c r="N34" s="4" t="e">
        <f ca="1">GridCalc</f>
        <v>#N/A</v>
      </c>
      <c r="O34" s="4" t="e">
        <f ca="1">GridCalc</f>
        <v>#N/A</v>
      </c>
      <c r="P34" s="4" t="e">
        <f ca="1">GridCalc</f>
        <v>#N/A</v>
      </c>
      <c r="Q34" s="4" t="e">
        <f ca="1">GridCalc</f>
        <v>#N/A</v>
      </c>
      <c r="R34" s="4" t="e">
        <f ca="1">GridCalc</f>
        <v>#N/A</v>
      </c>
      <c r="S34" s="4" t="e">
        <f ca="1">GridCalc</f>
        <v>#N/A</v>
      </c>
      <c r="T34" s="4" t="e">
        <f ca="1">GridCalc</f>
        <v>#N/A</v>
      </c>
      <c r="U34" s="4" t="e">
        <f ca="1">GridCalc</f>
        <v>#N/A</v>
      </c>
      <c r="V34" s="4" t="e">
        <f ca="1">GridCalc</f>
        <v>#N/A</v>
      </c>
      <c r="W34" s="4" t="e">
        <f ca="1">GridCalc</f>
        <v>#N/A</v>
      </c>
      <c r="X34" s="4" t="e">
        <f ca="1">GridCalc</f>
        <v>#N/A</v>
      </c>
      <c r="Y34" s="4" t="e">
        <f ca="1">GridCalc</f>
        <v>#N/A</v>
      </c>
      <c r="Z34" s="4" t="e">
        <f ca="1">GridCalc</f>
        <v>#N/A</v>
      </c>
      <c r="AA34" s="4" t="e">
        <f ca="1">GridCalc</f>
        <v>#N/A</v>
      </c>
      <c r="AB34" s="4" t="e">
        <f ca="1">GridCalc</f>
        <v>#N/A</v>
      </c>
      <c r="AC34" s="4" t="e">
        <f ca="1">GridCalc</f>
        <v>#N/A</v>
      </c>
      <c r="AD34" s="4" t="e">
        <f ca="1">GridCalc</f>
        <v>#N/A</v>
      </c>
      <c r="AE34" s="4" t="e">
        <f ca="1">GridCalc</f>
        <v>#N/A</v>
      </c>
      <c r="AF34" s="4" t="e">
        <f ca="1">GridCalc</f>
        <v>#N/A</v>
      </c>
      <c r="AG34" s="4" t="e">
        <f ca="1">GridCalc</f>
        <v>#N/A</v>
      </c>
      <c r="AH34" s="4" t="e">
        <f ca="1">GridCalc</f>
        <v>#N/A</v>
      </c>
      <c r="AI34" s="4" t="e">
        <f ca="1">GridCalc</f>
        <v>#N/A</v>
      </c>
    </row>
    <row r="35" spans="1:35" x14ac:dyDescent="0.2">
      <c r="A35" s="12">
        <f t="shared" si="3"/>
        <v>8.3000000000000007</v>
      </c>
      <c r="B35" s="12">
        <v>4</v>
      </c>
      <c r="C35" s="4">
        <f t="shared" ca="1" si="2"/>
        <v>-13</v>
      </c>
      <c r="D35" s="4" t="str">
        <f ca="1">INDEX(פעילויות[פעילות],MATCH($C35,פעילויות[מזהה],0))</f>
        <v>תחילת הפרוייקט</v>
      </c>
      <c r="E35" s="4">
        <f ca="1">GridCalc</f>
        <v>8.3000000000000007</v>
      </c>
      <c r="F35" s="4">
        <f ca="1">GridCalc</f>
        <v>8.3000000000000007</v>
      </c>
      <c r="G35" s="4">
        <f ca="1">GridCalc</f>
        <v>8.3000000000000007</v>
      </c>
      <c r="H35" s="4">
        <f ca="1">GridCalc</f>
        <v>8.3000000000000007</v>
      </c>
      <c r="I35" s="4">
        <f ca="1">GridCalc</f>
        <v>8.3000000000000007</v>
      </c>
      <c r="J35" s="4">
        <f ca="1">GridCalc</f>
        <v>8.3000000000000007</v>
      </c>
      <c r="K35" s="4">
        <f ca="1">GridCalc</f>
        <v>8.3000000000000007</v>
      </c>
      <c r="L35" s="4">
        <f ca="1">GridCalc</f>
        <v>8.3000000000000007</v>
      </c>
      <c r="M35" s="4">
        <f ca="1">GridCalc</f>
        <v>8.3000000000000007</v>
      </c>
      <c r="N35" s="4">
        <f ca="1">GridCalc</f>
        <v>8.3000000000000007</v>
      </c>
      <c r="O35" s="4">
        <f ca="1">GridCalc</f>
        <v>8.3000000000000007</v>
      </c>
      <c r="P35" s="4">
        <f ca="1">GridCalc</f>
        <v>8.3000000000000007</v>
      </c>
      <c r="Q35" s="4">
        <f ca="1">GridCalc</f>
        <v>8.3000000000000007</v>
      </c>
      <c r="R35" s="4">
        <f ca="1">GridCalc</f>
        <v>8.3000000000000007</v>
      </c>
      <c r="S35" s="4">
        <f ca="1">GridCalc</f>
        <v>8.3000000000000007</v>
      </c>
      <c r="T35" s="4">
        <f ca="1">GridCalc</f>
        <v>8.3000000000000007</v>
      </c>
      <c r="U35" s="4">
        <f ca="1">GridCalc</f>
        <v>8.3000000000000007</v>
      </c>
      <c r="V35" s="4">
        <f ca="1">GridCalc</f>
        <v>8.3000000000000007</v>
      </c>
      <c r="W35" s="4">
        <f ca="1">GridCalc</f>
        <v>8.3000000000000007</v>
      </c>
      <c r="X35" s="4">
        <f ca="1">GridCalc</f>
        <v>8.3000000000000007</v>
      </c>
      <c r="Y35" s="4">
        <f ca="1">GridCalc</f>
        <v>8.3000000000000007</v>
      </c>
      <c r="Z35" s="4">
        <f ca="1">GridCalc</f>
        <v>8.3000000000000007</v>
      </c>
      <c r="AA35" s="4">
        <f ca="1">GridCalc</f>
        <v>8.3000000000000007</v>
      </c>
      <c r="AB35" s="4">
        <f ca="1">GridCalc</f>
        <v>8.3000000000000007</v>
      </c>
      <c r="AC35" s="4">
        <f ca="1">GridCalc</f>
        <v>8.3000000000000007</v>
      </c>
      <c r="AD35" s="4">
        <f ca="1">GridCalc</f>
        <v>8.3000000000000007</v>
      </c>
      <c r="AE35" s="4">
        <f ca="1">GridCalc</f>
        <v>8.3000000000000007</v>
      </c>
      <c r="AF35" s="4">
        <f ca="1">GridCalc</f>
        <v>8.3000000000000007</v>
      </c>
      <c r="AG35" s="4">
        <f ca="1">GridCalc</f>
        <v>8.3000000000000007</v>
      </c>
      <c r="AH35" s="4">
        <f ca="1">GridCalc</f>
        <v>8.3000000000000007</v>
      </c>
      <c r="AI35" s="4">
        <f ca="1">GridCalc</f>
        <v>8.3000000000000007</v>
      </c>
    </row>
    <row r="36" spans="1:35" x14ac:dyDescent="0.2">
      <c r="A36" s="12">
        <f t="shared" si="3"/>
        <v>7.3000000000000007</v>
      </c>
      <c r="B36" s="12">
        <v>5</v>
      </c>
      <c r="C36" s="12">
        <f t="shared" ca="1" si="2"/>
        <v>-11</v>
      </c>
      <c r="D36" s="4" t="str">
        <f ca="1">INDEX(פעילויות[פעילות],MATCH($C36,פעילויות[מזהה],0))</f>
        <v>אבן דרך 2</v>
      </c>
      <c r="E36" s="4">
        <f ca="1">GridCalc</f>
        <v>7.3000000000000007</v>
      </c>
      <c r="F36" s="4">
        <f ca="1">GridCalc</f>
        <v>7.3000000000000007</v>
      </c>
      <c r="G36" s="4">
        <f ca="1">GridCalc</f>
        <v>7.3000000000000007</v>
      </c>
      <c r="H36" s="12">
        <f ca="1">GridCalc</f>
        <v>7.3000000000000007</v>
      </c>
      <c r="I36" s="4">
        <f ca="1">GridCalc</f>
        <v>7.3000000000000007</v>
      </c>
      <c r="J36" s="4">
        <f ca="1">GridCalc</f>
        <v>7.3000000000000007</v>
      </c>
      <c r="K36" s="4">
        <f ca="1">GridCalc</f>
        <v>7.3000000000000007</v>
      </c>
      <c r="L36" s="4" t="e">
        <f ca="1">GridCalc</f>
        <v>#N/A</v>
      </c>
      <c r="M36" s="4" t="e">
        <f ca="1">GridCalc</f>
        <v>#N/A</v>
      </c>
      <c r="N36" s="4" t="e">
        <f ca="1">GridCalc</f>
        <v>#N/A</v>
      </c>
      <c r="O36" s="4" t="e">
        <f ca="1">GridCalc</f>
        <v>#N/A</v>
      </c>
      <c r="P36" s="4" t="e">
        <f ca="1">GridCalc</f>
        <v>#N/A</v>
      </c>
      <c r="Q36" s="4" t="e">
        <f ca="1">GridCalc</f>
        <v>#N/A</v>
      </c>
      <c r="R36" s="4" t="e">
        <f ca="1">GridCalc</f>
        <v>#N/A</v>
      </c>
      <c r="S36" s="4" t="e">
        <f ca="1">GridCalc</f>
        <v>#N/A</v>
      </c>
      <c r="T36" s="4" t="e">
        <f ca="1">GridCalc</f>
        <v>#N/A</v>
      </c>
      <c r="U36" s="4" t="e">
        <f ca="1">GridCalc</f>
        <v>#N/A</v>
      </c>
      <c r="V36" s="4" t="e">
        <f ca="1">GridCalc</f>
        <v>#N/A</v>
      </c>
      <c r="W36" s="4" t="e">
        <f ca="1">GridCalc</f>
        <v>#N/A</v>
      </c>
      <c r="X36" s="4" t="e">
        <f ca="1">GridCalc</f>
        <v>#N/A</v>
      </c>
      <c r="Y36" s="4" t="e">
        <f ca="1">GridCalc</f>
        <v>#N/A</v>
      </c>
      <c r="Z36" s="4" t="e">
        <f ca="1">GridCalc</f>
        <v>#N/A</v>
      </c>
      <c r="AA36" s="4" t="e">
        <f ca="1">GridCalc</f>
        <v>#N/A</v>
      </c>
      <c r="AB36" s="4" t="e">
        <f ca="1">GridCalc</f>
        <v>#N/A</v>
      </c>
      <c r="AC36" s="4" t="e">
        <f ca="1">GridCalc</f>
        <v>#N/A</v>
      </c>
      <c r="AD36" s="4" t="e">
        <f ca="1">GridCalc</f>
        <v>#N/A</v>
      </c>
      <c r="AE36" s="4" t="e">
        <f ca="1">GridCalc</f>
        <v>#N/A</v>
      </c>
      <c r="AF36" s="4" t="e">
        <f ca="1">GridCalc</f>
        <v>#N/A</v>
      </c>
      <c r="AG36" s="4" t="e">
        <f ca="1">GridCalc</f>
        <v>#N/A</v>
      </c>
      <c r="AH36" s="4" t="e">
        <f ca="1">GridCalc</f>
        <v>#N/A</v>
      </c>
      <c r="AI36" s="4" t="e">
        <f ca="1">GridCalc</f>
        <v>#N/A</v>
      </c>
    </row>
    <row r="37" spans="1:35" x14ac:dyDescent="0.2">
      <c r="A37" s="12">
        <f t="shared" si="3"/>
        <v>6.3000000000000007</v>
      </c>
      <c r="B37" s="12">
        <v>6</v>
      </c>
      <c r="C37" s="12">
        <f t="shared" ca="1" si="2"/>
        <v>-10</v>
      </c>
      <c r="D37" s="4">
        <f ca="1">INDEX(פעילויות[פעילות],MATCH($C37,פעילויות[מזהה],0))</f>
        <v>0</v>
      </c>
      <c r="E37" s="4" t="e">
        <f ca="1">GridCalc</f>
        <v>#N/A</v>
      </c>
      <c r="F37" s="4" t="e">
        <f ca="1">GridCalc</f>
        <v>#N/A</v>
      </c>
      <c r="G37" s="4" t="e">
        <f ca="1">GridCalc</f>
        <v>#N/A</v>
      </c>
      <c r="H37" s="4" t="e">
        <f ca="1">GridCalc</f>
        <v>#N/A</v>
      </c>
      <c r="I37" s="4" t="e">
        <f ca="1">GridCalc</f>
        <v>#N/A</v>
      </c>
      <c r="J37" s="4" t="e">
        <f ca="1">GridCalc</f>
        <v>#N/A</v>
      </c>
      <c r="K37" s="4" t="e">
        <f ca="1">GridCalc</f>
        <v>#N/A</v>
      </c>
      <c r="L37" s="4" t="e">
        <f ca="1">GridCalc</f>
        <v>#N/A</v>
      </c>
      <c r="M37" s="4" t="e">
        <f ca="1">GridCalc</f>
        <v>#N/A</v>
      </c>
      <c r="N37" s="4">
        <f ca="1">GridCalc</f>
        <v>6.3000000000000007</v>
      </c>
      <c r="O37" s="4">
        <f ca="1">GridCalc</f>
        <v>6.3000000000000007</v>
      </c>
      <c r="P37" s="4">
        <f ca="1">GridCalc</f>
        <v>6.3000000000000007</v>
      </c>
      <c r="Q37" s="4">
        <f ca="1">GridCalc</f>
        <v>6.3000000000000007</v>
      </c>
      <c r="R37" s="12">
        <f ca="1">GridCalc</f>
        <v>6.3000000000000007</v>
      </c>
      <c r="S37" s="12" t="e">
        <f ca="1">GridCalc</f>
        <v>#N/A</v>
      </c>
      <c r="T37" s="12" t="e">
        <f ca="1">GridCalc</f>
        <v>#N/A</v>
      </c>
      <c r="U37" s="12" t="e">
        <f ca="1">GridCalc</f>
        <v>#N/A</v>
      </c>
      <c r="V37" s="4" t="e">
        <f ca="1">GridCalc</f>
        <v>#N/A</v>
      </c>
      <c r="W37" s="4" t="e">
        <f ca="1">GridCalc</f>
        <v>#N/A</v>
      </c>
      <c r="X37" s="4" t="e">
        <f ca="1">GridCalc</f>
        <v>#N/A</v>
      </c>
      <c r="Y37" s="4" t="e">
        <f ca="1">GridCalc</f>
        <v>#N/A</v>
      </c>
      <c r="Z37" s="4" t="e">
        <f ca="1">GridCalc</f>
        <v>#N/A</v>
      </c>
      <c r="AA37" s="4" t="e">
        <f ca="1">GridCalc</f>
        <v>#N/A</v>
      </c>
      <c r="AB37" s="4" t="e">
        <f ca="1">GridCalc</f>
        <v>#N/A</v>
      </c>
      <c r="AC37" s="4" t="e">
        <f ca="1">GridCalc</f>
        <v>#N/A</v>
      </c>
      <c r="AD37" s="4" t="e">
        <f ca="1">GridCalc</f>
        <v>#N/A</v>
      </c>
      <c r="AE37" s="4" t="e">
        <f ca="1">GridCalc</f>
        <v>#N/A</v>
      </c>
      <c r="AF37" s="4" t="e">
        <f ca="1">GridCalc</f>
        <v>#N/A</v>
      </c>
      <c r="AG37" s="4" t="e">
        <f ca="1">GridCalc</f>
        <v>#N/A</v>
      </c>
      <c r="AH37" s="4" t="e">
        <f ca="1">GridCalc</f>
        <v>#N/A</v>
      </c>
      <c r="AI37" s="4" t="e">
        <f ca="1">GridCalc</f>
        <v>#N/A</v>
      </c>
    </row>
    <row r="38" spans="1:35" x14ac:dyDescent="0.2">
      <c r="A38" s="12">
        <f t="shared" si="3"/>
        <v>5.3000000000000007</v>
      </c>
      <c r="B38" s="12">
        <v>7</v>
      </c>
      <c r="C38" s="12">
        <f t="shared" ca="1" si="2"/>
        <v>-8</v>
      </c>
      <c r="D38" s="4">
        <f ca="1">INDEX(פעילויות[פעילות],MATCH($C38,פעילויות[מזהה],0))</f>
        <v>0</v>
      </c>
      <c r="E38" s="4" t="e">
        <f ca="1">GridCalc</f>
        <v>#N/A</v>
      </c>
      <c r="F38" s="4" t="e">
        <f ca="1">GridCalc</f>
        <v>#N/A</v>
      </c>
      <c r="G38" s="4" t="e">
        <f ca="1">GridCalc</f>
        <v>#N/A</v>
      </c>
      <c r="H38" s="4" t="e">
        <f ca="1">GridCalc</f>
        <v>#N/A</v>
      </c>
      <c r="I38" s="4" t="e">
        <f ca="1">GridCalc</f>
        <v>#N/A</v>
      </c>
      <c r="J38" s="4" t="e">
        <f ca="1">GridCalc</f>
        <v>#N/A</v>
      </c>
      <c r="K38" s="4" t="e">
        <f ca="1">GridCalc</f>
        <v>#N/A</v>
      </c>
      <c r="L38" s="4" t="e">
        <f ca="1">GridCalc</f>
        <v>#N/A</v>
      </c>
      <c r="M38" s="4" t="e">
        <f ca="1">GridCalc</f>
        <v>#N/A</v>
      </c>
      <c r="N38" s="4" t="e">
        <f ca="1">GridCalc</f>
        <v>#N/A</v>
      </c>
      <c r="O38" s="4" t="e">
        <f ca="1">GridCalc</f>
        <v>#N/A</v>
      </c>
      <c r="P38" s="4" t="e">
        <f ca="1">GridCalc</f>
        <v>#N/A</v>
      </c>
      <c r="Q38" s="4" t="e">
        <f ca="1">GridCalc</f>
        <v>#N/A</v>
      </c>
      <c r="R38" s="4" t="e">
        <f ca="1">GridCalc</f>
        <v>#N/A</v>
      </c>
      <c r="S38" s="12" t="e">
        <f ca="1">GridCalc</f>
        <v>#N/A</v>
      </c>
      <c r="T38" s="12" t="e">
        <f ca="1">GridCalc</f>
        <v>#N/A</v>
      </c>
      <c r="U38" s="12" t="e">
        <f ca="1">GridCalc</f>
        <v>#N/A</v>
      </c>
      <c r="V38" s="12" t="e">
        <f ca="1">GridCalc</f>
        <v>#N/A</v>
      </c>
      <c r="W38" s="4" t="e">
        <f ca="1">GridCalc</f>
        <v>#N/A</v>
      </c>
      <c r="X38" s="4">
        <f ca="1">GridCalc</f>
        <v>5.3000000000000007</v>
      </c>
      <c r="Y38" s="4">
        <f ca="1">GridCalc</f>
        <v>5.3000000000000007</v>
      </c>
      <c r="Z38" s="4" t="e">
        <f ca="1">GridCalc</f>
        <v>#N/A</v>
      </c>
      <c r="AA38" s="4" t="e">
        <f ca="1">GridCalc</f>
        <v>#N/A</v>
      </c>
      <c r="AB38" s="4" t="e">
        <f ca="1">GridCalc</f>
        <v>#N/A</v>
      </c>
      <c r="AC38" s="4" t="e">
        <f ca="1">GridCalc</f>
        <v>#N/A</v>
      </c>
      <c r="AD38" s="4" t="e">
        <f ca="1">GridCalc</f>
        <v>#N/A</v>
      </c>
      <c r="AE38" s="4" t="e">
        <f ca="1">GridCalc</f>
        <v>#N/A</v>
      </c>
      <c r="AF38" s="4" t="e">
        <f ca="1">GridCalc</f>
        <v>#N/A</v>
      </c>
      <c r="AG38" s="4" t="e">
        <f ca="1">GridCalc</f>
        <v>#N/A</v>
      </c>
      <c r="AH38" s="4" t="e">
        <f ca="1">GridCalc</f>
        <v>#N/A</v>
      </c>
      <c r="AI38" s="4" t="e">
        <f ca="1">GridCalc</f>
        <v>#N/A</v>
      </c>
    </row>
    <row r="39" spans="1:35" x14ac:dyDescent="0.2">
      <c r="A39" s="12">
        <f t="shared" si="3"/>
        <v>4.3000000000000007</v>
      </c>
      <c r="B39" s="12">
        <v>8</v>
      </c>
      <c r="C39" s="12">
        <f t="shared" ca="1" si="2"/>
        <v>-7</v>
      </c>
      <c r="D39" s="4" t="str">
        <f ca="1">INDEX(פעילויות[פעילות],MATCH($C39,פעילויות[מזהה],0))</f>
        <v>אבן דרך 3</v>
      </c>
      <c r="E39" s="4" t="e">
        <f ca="1">GridCalc</f>
        <v>#N/A</v>
      </c>
      <c r="F39" s="4" t="e">
        <f ca="1">GridCalc</f>
        <v>#N/A</v>
      </c>
      <c r="G39" s="4" t="e">
        <f ca="1">GridCalc</f>
        <v>#N/A</v>
      </c>
      <c r="H39" s="4" t="e">
        <f ca="1">GridCalc</f>
        <v>#N/A</v>
      </c>
      <c r="I39" s="4" t="e">
        <f ca="1">GridCalc</f>
        <v>#N/A</v>
      </c>
      <c r="J39" s="4" t="e">
        <f ca="1">GridCalc</f>
        <v>#N/A</v>
      </c>
      <c r="K39" s="4" t="e">
        <f ca="1">GridCalc</f>
        <v>#N/A</v>
      </c>
      <c r="L39" s="4" t="e">
        <f ca="1">GridCalc</f>
        <v>#N/A</v>
      </c>
      <c r="M39" s="4" t="e">
        <f ca="1">GridCalc</f>
        <v>#N/A</v>
      </c>
      <c r="N39" s="4" t="e">
        <f ca="1">GridCalc</f>
        <v>#N/A</v>
      </c>
      <c r="O39" s="4" t="e">
        <f ca="1">GridCalc</f>
        <v>#N/A</v>
      </c>
      <c r="P39" s="4" t="e">
        <f ca="1">GridCalc</f>
        <v>#N/A</v>
      </c>
      <c r="Q39" s="4" t="e">
        <f ca="1">GridCalc</f>
        <v>#N/A</v>
      </c>
      <c r="R39" s="4" t="e">
        <f ca="1">GridCalc</f>
        <v>#N/A</v>
      </c>
      <c r="S39" s="4" t="e">
        <f ca="1">GridCalc</f>
        <v>#N/A</v>
      </c>
      <c r="T39" s="4" t="e">
        <f ca="1">GridCalc</f>
        <v>#N/A</v>
      </c>
      <c r="U39" s="4" t="e">
        <f ca="1">GridCalc</f>
        <v>#N/A</v>
      </c>
      <c r="V39" s="4" t="e">
        <f ca="1">GridCalc</f>
        <v>#N/A</v>
      </c>
      <c r="W39" s="4" t="e">
        <f ca="1">GridCalc</f>
        <v>#N/A</v>
      </c>
      <c r="X39" s="12" t="e">
        <f ca="1">GridCalc</f>
        <v>#N/A</v>
      </c>
      <c r="Y39" s="4" t="e">
        <f ca="1">GridCalc</f>
        <v>#N/A</v>
      </c>
      <c r="Z39" s="4" t="e">
        <f ca="1">GridCalc</f>
        <v>#N/A</v>
      </c>
      <c r="AA39" s="4" t="e">
        <f ca="1">GridCalc</f>
        <v>#N/A</v>
      </c>
      <c r="AB39" s="4">
        <f ca="1">GridCalc</f>
        <v>4.3000000000000007</v>
      </c>
      <c r="AC39" s="4">
        <f ca="1">GridCalc</f>
        <v>4.3000000000000007</v>
      </c>
      <c r="AD39" s="4">
        <f ca="1">GridCalc</f>
        <v>4.3000000000000007</v>
      </c>
      <c r="AE39" s="4">
        <f ca="1">GridCalc</f>
        <v>4.3000000000000007</v>
      </c>
      <c r="AF39" s="4">
        <f ca="1">GridCalc</f>
        <v>4.3000000000000007</v>
      </c>
      <c r="AG39" s="4" t="e">
        <f ca="1">GridCalc</f>
        <v>#N/A</v>
      </c>
      <c r="AH39" s="4" t="e">
        <f ca="1">GridCalc</f>
        <v>#N/A</v>
      </c>
      <c r="AI39" s="4" t="e">
        <f ca="1">GridCalc</f>
        <v>#N/A</v>
      </c>
    </row>
    <row r="40" spans="1:35" x14ac:dyDescent="0.2">
      <c r="A40" s="12">
        <f t="shared" si="3"/>
        <v>3.3000000000000007</v>
      </c>
      <c r="B40" s="12">
        <v>9</v>
      </c>
      <c r="C40" s="12">
        <f t="shared" ca="1" si="2"/>
        <v>-6</v>
      </c>
      <c r="D40" s="4">
        <f ca="1">INDEX(פעילויות[פעילות],MATCH($C40,פעילויות[מזהה],0))</f>
        <v>0</v>
      </c>
      <c r="E40" s="4" t="e">
        <f ca="1">GridCalc</f>
        <v>#N/A</v>
      </c>
      <c r="F40" s="4" t="e">
        <f ca="1">GridCalc</f>
        <v>#N/A</v>
      </c>
      <c r="G40" s="4" t="e">
        <f ca="1">GridCalc</f>
        <v>#N/A</v>
      </c>
      <c r="H40" s="4" t="e">
        <f ca="1">GridCalc</f>
        <v>#N/A</v>
      </c>
      <c r="I40" s="4" t="e">
        <f ca="1">GridCalc</f>
        <v>#N/A</v>
      </c>
      <c r="J40" s="4" t="e">
        <f ca="1">GridCalc</f>
        <v>#N/A</v>
      </c>
      <c r="K40" s="4" t="e">
        <f ca="1">GridCalc</f>
        <v>#N/A</v>
      </c>
      <c r="L40" s="4" t="e">
        <f ca="1">GridCalc</f>
        <v>#N/A</v>
      </c>
      <c r="M40" s="4" t="e">
        <f ca="1">GridCalc</f>
        <v>#N/A</v>
      </c>
      <c r="N40" s="4" t="e">
        <f ca="1">GridCalc</f>
        <v>#N/A</v>
      </c>
      <c r="O40" s="4" t="e">
        <f ca="1">GridCalc</f>
        <v>#N/A</v>
      </c>
      <c r="P40" s="4" t="e">
        <f ca="1">GridCalc</f>
        <v>#N/A</v>
      </c>
      <c r="Q40" s="4" t="e">
        <f ca="1">GridCalc</f>
        <v>#N/A</v>
      </c>
      <c r="R40" s="4" t="e">
        <f ca="1">GridCalc</f>
        <v>#N/A</v>
      </c>
      <c r="S40" s="4" t="e">
        <f ca="1">GridCalc</f>
        <v>#N/A</v>
      </c>
      <c r="T40" s="4" t="e">
        <f ca="1">GridCalc</f>
        <v>#N/A</v>
      </c>
      <c r="U40" s="4" t="e">
        <f ca="1">GridCalc</f>
        <v>#N/A</v>
      </c>
      <c r="V40" s="4" t="e">
        <f ca="1">GridCalc</f>
        <v>#N/A</v>
      </c>
      <c r="W40" s="4" t="e">
        <f ca="1">GridCalc</f>
        <v>#N/A</v>
      </c>
      <c r="X40" s="4" t="e">
        <f ca="1">GridCalc</f>
        <v>#N/A</v>
      </c>
      <c r="Y40" s="4" t="e">
        <f ca="1">GridCalc</f>
        <v>#N/A</v>
      </c>
      <c r="Z40" s="4" t="e">
        <f ca="1">GridCalc</f>
        <v>#N/A</v>
      </c>
      <c r="AA40" s="4" t="e">
        <f ca="1">GridCalc</f>
        <v>#N/A</v>
      </c>
      <c r="AB40" s="4" t="e">
        <f ca="1">GridCalc</f>
        <v>#N/A</v>
      </c>
      <c r="AC40" s="4">
        <f ca="1">GridCalc</f>
        <v>3.3000000000000007</v>
      </c>
      <c r="AD40" s="4">
        <f ca="1">GridCalc</f>
        <v>3.3000000000000007</v>
      </c>
      <c r="AE40" s="4">
        <f ca="1">GridCalc</f>
        <v>3.3000000000000007</v>
      </c>
      <c r="AF40" s="4" t="e">
        <f ca="1">GridCalc</f>
        <v>#N/A</v>
      </c>
      <c r="AG40" s="4" t="e">
        <f ca="1">GridCalc</f>
        <v>#N/A</v>
      </c>
      <c r="AH40" s="12" t="e">
        <f ca="1">GridCalc</f>
        <v>#N/A</v>
      </c>
      <c r="AI40" s="12" t="e">
        <f ca="1">GridCalc</f>
        <v>#N/A</v>
      </c>
    </row>
    <row r="41" spans="1:35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</row>
    <row r="42" spans="1:35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</row>
    <row r="43" spans="1:35" x14ac:dyDescent="0.2">
      <c r="A43" s="4"/>
      <c r="B43" s="4"/>
      <c r="C43" s="4"/>
      <c r="D43" s="4"/>
      <c r="E43" s="9">
        <f ca="1">E31</f>
        <v>44750</v>
      </c>
      <c r="F43" s="9">
        <f t="shared" ref="F43:AH43" ca="1" si="4">F31</f>
        <v>44751</v>
      </c>
      <c r="G43" s="9">
        <f t="shared" ca="1" si="4"/>
        <v>44752</v>
      </c>
      <c r="H43" s="9">
        <f t="shared" ca="1" si="4"/>
        <v>44753</v>
      </c>
      <c r="I43" s="9">
        <f t="shared" ca="1" si="4"/>
        <v>44754</v>
      </c>
      <c r="J43" s="9">
        <f t="shared" ca="1" si="4"/>
        <v>44755</v>
      </c>
      <c r="K43" s="9">
        <f t="shared" ca="1" si="4"/>
        <v>44756</v>
      </c>
      <c r="L43" s="9">
        <f t="shared" ca="1" si="4"/>
        <v>44757</v>
      </c>
      <c r="M43" s="9">
        <f t="shared" ca="1" si="4"/>
        <v>44758</v>
      </c>
      <c r="N43" s="9">
        <f t="shared" ca="1" si="4"/>
        <v>44759</v>
      </c>
      <c r="O43" s="9">
        <f t="shared" ca="1" si="4"/>
        <v>44760</v>
      </c>
      <c r="P43" s="9">
        <f t="shared" ca="1" si="4"/>
        <v>44761</v>
      </c>
      <c r="Q43" s="9">
        <f t="shared" ca="1" si="4"/>
        <v>44762</v>
      </c>
      <c r="R43" s="9">
        <f t="shared" ca="1" si="4"/>
        <v>44763</v>
      </c>
      <c r="S43" s="9">
        <f t="shared" ca="1" si="4"/>
        <v>44764</v>
      </c>
      <c r="T43" s="9">
        <f t="shared" ca="1" si="4"/>
        <v>44765</v>
      </c>
      <c r="U43" s="9">
        <f t="shared" ca="1" si="4"/>
        <v>44766</v>
      </c>
      <c r="V43" s="9">
        <f t="shared" ca="1" si="4"/>
        <v>44767</v>
      </c>
      <c r="W43" s="9">
        <f t="shared" ca="1" si="4"/>
        <v>44768</v>
      </c>
      <c r="X43" s="9">
        <f t="shared" ca="1" si="4"/>
        <v>44769</v>
      </c>
      <c r="Y43" s="9">
        <f t="shared" ca="1" si="4"/>
        <v>44770</v>
      </c>
      <c r="Z43" s="9">
        <f t="shared" ca="1" si="4"/>
        <v>44771</v>
      </c>
      <c r="AA43" s="9">
        <f t="shared" ca="1" si="4"/>
        <v>44772</v>
      </c>
      <c r="AB43" s="9">
        <f t="shared" ca="1" si="4"/>
        <v>44773</v>
      </c>
      <c r="AC43" s="9">
        <f t="shared" ca="1" si="4"/>
        <v>44774</v>
      </c>
      <c r="AD43" s="9">
        <f t="shared" ca="1" si="4"/>
        <v>44775</v>
      </c>
      <c r="AE43" s="9">
        <f t="shared" ca="1" si="4"/>
        <v>44776</v>
      </c>
      <c r="AF43" s="9">
        <f t="shared" ca="1" si="4"/>
        <v>44777</v>
      </c>
      <c r="AG43" s="9">
        <f t="shared" ca="1" si="4"/>
        <v>44778</v>
      </c>
      <c r="AH43" s="9">
        <f t="shared" ca="1" si="4"/>
        <v>44779</v>
      </c>
      <c r="AI43" s="4"/>
    </row>
    <row r="44" spans="1:35" x14ac:dyDescent="0.2">
      <c r="A44" s="4"/>
      <c r="B44" s="4"/>
      <c r="C44" s="4" t="e">
        <f ca="1">C32</f>
        <v>#N/A</v>
      </c>
      <c r="D44" s="4" t="e">
        <f ca="1">UPPER(INDEX(פעילויות[פעילות],MATCH($C44,פעילויות[מזהה],0)))</f>
        <v>#N/A</v>
      </c>
      <c r="E44" s="4" t="e">
        <f t="shared" ref="E44:AH44" ca="1" si="5">IF(ISERROR(F32),E32,NA())</f>
        <v>#N/A</v>
      </c>
      <c r="F44" s="4" t="e">
        <f t="shared" ca="1" si="5"/>
        <v>#N/A</v>
      </c>
      <c r="G44" s="4" t="e">
        <f t="shared" ca="1" si="5"/>
        <v>#N/A</v>
      </c>
      <c r="H44" s="4" t="e">
        <f t="shared" ca="1" si="5"/>
        <v>#N/A</v>
      </c>
      <c r="I44" s="4" t="e">
        <f t="shared" ca="1" si="5"/>
        <v>#N/A</v>
      </c>
      <c r="J44" s="4" t="e">
        <f t="shared" ca="1" si="5"/>
        <v>#N/A</v>
      </c>
      <c r="K44" s="4" t="e">
        <f t="shared" ca="1" si="5"/>
        <v>#N/A</v>
      </c>
      <c r="L44" s="4" t="e">
        <f t="shared" ca="1" si="5"/>
        <v>#N/A</v>
      </c>
      <c r="M44" s="4" t="e">
        <f t="shared" ca="1" si="5"/>
        <v>#N/A</v>
      </c>
      <c r="N44" s="4" t="e">
        <f t="shared" ca="1" si="5"/>
        <v>#N/A</v>
      </c>
      <c r="O44" s="4" t="e">
        <f t="shared" ca="1" si="5"/>
        <v>#N/A</v>
      </c>
      <c r="P44" s="4" t="e">
        <f t="shared" ca="1" si="5"/>
        <v>#N/A</v>
      </c>
      <c r="Q44" s="4" t="e">
        <f t="shared" ca="1" si="5"/>
        <v>#N/A</v>
      </c>
      <c r="R44" s="4" t="e">
        <f t="shared" ca="1" si="5"/>
        <v>#N/A</v>
      </c>
      <c r="S44" s="4" t="e">
        <f t="shared" ca="1" si="5"/>
        <v>#N/A</v>
      </c>
      <c r="T44" s="4" t="e">
        <f t="shared" ca="1" si="5"/>
        <v>#N/A</v>
      </c>
      <c r="U44" s="4" t="e">
        <f t="shared" ca="1" si="5"/>
        <v>#N/A</v>
      </c>
      <c r="V44" s="4" t="e">
        <f t="shared" ca="1" si="5"/>
        <v>#N/A</v>
      </c>
      <c r="W44" s="4" t="e">
        <f t="shared" ca="1" si="5"/>
        <v>#N/A</v>
      </c>
      <c r="X44" s="4" t="e">
        <f t="shared" ca="1" si="5"/>
        <v>#N/A</v>
      </c>
      <c r="Y44" s="4" t="e">
        <f t="shared" ca="1" si="5"/>
        <v>#N/A</v>
      </c>
      <c r="Z44" s="4" t="e">
        <f t="shared" ca="1" si="5"/>
        <v>#N/A</v>
      </c>
      <c r="AA44" s="4" t="e">
        <f t="shared" ca="1" si="5"/>
        <v>#N/A</v>
      </c>
      <c r="AB44" s="4" t="e">
        <f t="shared" ca="1" si="5"/>
        <v>#N/A</v>
      </c>
      <c r="AC44" s="4" t="e">
        <f t="shared" ca="1" si="5"/>
        <v>#N/A</v>
      </c>
      <c r="AD44" s="4" t="e">
        <f t="shared" ca="1" si="5"/>
        <v>#N/A</v>
      </c>
      <c r="AE44" s="4" t="e">
        <f t="shared" ca="1" si="5"/>
        <v>#N/A</v>
      </c>
      <c r="AF44" s="4" t="e">
        <f t="shared" ca="1" si="5"/>
        <v>#N/A</v>
      </c>
      <c r="AG44" s="4" t="e">
        <f t="shared" ca="1" si="5"/>
        <v>#N/A</v>
      </c>
      <c r="AH44" s="4" t="e">
        <f t="shared" ca="1" si="5"/>
        <v>#N/A</v>
      </c>
      <c r="AI44" s="4"/>
    </row>
    <row r="45" spans="1:35" x14ac:dyDescent="0.2">
      <c r="A45" s="4"/>
      <c r="B45" s="4"/>
      <c r="C45" s="4" t="e">
        <f t="shared" ref="C45:C52" ca="1" si="6">C33</f>
        <v>#N/A</v>
      </c>
      <c r="D45" s="4" t="e">
        <f ca="1">UPPER(INDEX(פעילויות[פעילות],MATCH($C45,פעילויות[מזהה],0)))</f>
        <v>#N/A</v>
      </c>
      <c r="E45" s="4" t="e">
        <f t="shared" ref="E45:AH45" ca="1" si="7">IF(ISERROR(F33),E33,NA())</f>
        <v>#N/A</v>
      </c>
      <c r="F45" s="4" t="e">
        <f t="shared" ca="1" si="7"/>
        <v>#N/A</v>
      </c>
      <c r="G45" s="4" t="e">
        <f t="shared" ca="1" si="7"/>
        <v>#N/A</v>
      </c>
      <c r="H45" s="4" t="e">
        <f t="shared" ca="1" si="7"/>
        <v>#N/A</v>
      </c>
      <c r="I45" s="4" t="e">
        <f t="shared" ca="1" si="7"/>
        <v>#N/A</v>
      </c>
      <c r="J45" s="4" t="e">
        <f t="shared" ca="1" si="7"/>
        <v>#N/A</v>
      </c>
      <c r="K45" s="4" t="e">
        <f t="shared" ca="1" si="7"/>
        <v>#N/A</v>
      </c>
      <c r="L45" s="4" t="e">
        <f t="shared" ca="1" si="7"/>
        <v>#N/A</v>
      </c>
      <c r="M45" s="4" t="e">
        <f t="shared" ca="1" si="7"/>
        <v>#N/A</v>
      </c>
      <c r="N45" s="4" t="e">
        <f t="shared" ca="1" si="7"/>
        <v>#N/A</v>
      </c>
      <c r="O45" s="4" t="e">
        <f t="shared" ca="1" si="7"/>
        <v>#N/A</v>
      </c>
      <c r="P45" s="4" t="e">
        <f t="shared" ca="1" si="7"/>
        <v>#N/A</v>
      </c>
      <c r="Q45" s="4" t="e">
        <f t="shared" ca="1" si="7"/>
        <v>#N/A</v>
      </c>
      <c r="R45" s="4" t="e">
        <f t="shared" ca="1" si="7"/>
        <v>#N/A</v>
      </c>
      <c r="S45" s="4" t="e">
        <f t="shared" ca="1" si="7"/>
        <v>#N/A</v>
      </c>
      <c r="T45" s="4" t="e">
        <f t="shared" ca="1" si="7"/>
        <v>#N/A</v>
      </c>
      <c r="U45" s="4" t="e">
        <f t="shared" ca="1" si="7"/>
        <v>#N/A</v>
      </c>
      <c r="V45" s="4" t="e">
        <f t="shared" ca="1" si="7"/>
        <v>#N/A</v>
      </c>
      <c r="W45" s="4" t="e">
        <f t="shared" ca="1" si="7"/>
        <v>#N/A</v>
      </c>
      <c r="X45" s="4" t="e">
        <f t="shared" ca="1" si="7"/>
        <v>#N/A</v>
      </c>
      <c r="Y45" s="4" t="e">
        <f t="shared" ca="1" si="7"/>
        <v>#N/A</v>
      </c>
      <c r="Z45" s="4" t="e">
        <f t="shared" ca="1" si="7"/>
        <v>#N/A</v>
      </c>
      <c r="AA45" s="4" t="e">
        <f t="shared" ca="1" si="7"/>
        <v>#N/A</v>
      </c>
      <c r="AB45" s="4" t="e">
        <f t="shared" ca="1" si="7"/>
        <v>#N/A</v>
      </c>
      <c r="AC45" s="4" t="e">
        <f t="shared" ca="1" si="7"/>
        <v>#N/A</v>
      </c>
      <c r="AD45" s="4" t="e">
        <f t="shared" ca="1" si="7"/>
        <v>#N/A</v>
      </c>
      <c r="AE45" s="4" t="e">
        <f t="shared" ca="1" si="7"/>
        <v>#N/A</v>
      </c>
      <c r="AF45" s="4" t="e">
        <f t="shared" ca="1" si="7"/>
        <v>#N/A</v>
      </c>
      <c r="AG45" s="4" t="e">
        <f t="shared" ca="1" si="7"/>
        <v>#N/A</v>
      </c>
      <c r="AH45" s="4" t="e">
        <f t="shared" ca="1" si="7"/>
        <v>#N/A</v>
      </c>
      <c r="AI45" s="4"/>
    </row>
    <row r="46" spans="1:35" x14ac:dyDescent="0.2">
      <c r="A46" s="4"/>
      <c r="B46" s="4"/>
      <c r="C46" s="4" t="e">
        <f t="shared" ca="1" si="6"/>
        <v>#N/A</v>
      </c>
      <c r="D46" s="4" t="e">
        <f ca="1">UPPER(INDEX(פעילויות[פעילות],MATCH($C46,פעילויות[מזהה],0)))</f>
        <v>#N/A</v>
      </c>
      <c r="E46" s="4" t="e">
        <f t="shared" ref="E46:AH46" ca="1" si="8">IF(ISERROR(F34),E34,NA())</f>
        <v>#N/A</v>
      </c>
      <c r="F46" s="4" t="e">
        <f t="shared" ca="1" si="8"/>
        <v>#N/A</v>
      </c>
      <c r="G46" s="4" t="e">
        <f t="shared" ca="1" si="8"/>
        <v>#N/A</v>
      </c>
      <c r="H46" s="4" t="e">
        <f t="shared" ca="1" si="8"/>
        <v>#N/A</v>
      </c>
      <c r="I46" s="4" t="e">
        <f t="shared" ca="1" si="8"/>
        <v>#N/A</v>
      </c>
      <c r="J46" s="4" t="e">
        <f t="shared" ca="1" si="8"/>
        <v>#N/A</v>
      </c>
      <c r="K46" s="4" t="e">
        <f t="shared" ca="1" si="8"/>
        <v>#N/A</v>
      </c>
      <c r="L46" s="4" t="e">
        <f t="shared" ca="1" si="8"/>
        <v>#N/A</v>
      </c>
      <c r="M46" s="4" t="e">
        <f t="shared" ca="1" si="8"/>
        <v>#N/A</v>
      </c>
      <c r="N46" s="4" t="e">
        <f t="shared" ca="1" si="8"/>
        <v>#N/A</v>
      </c>
      <c r="O46" s="4" t="e">
        <f t="shared" ca="1" si="8"/>
        <v>#N/A</v>
      </c>
      <c r="P46" s="4" t="e">
        <f t="shared" ca="1" si="8"/>
        <v>#N/A</v>
      </c>
      <c r="Q46" s="4" t="e">
        <f t="shared" ca="1" si="8"/>
        <v>#N/A</v>
      </c>
      <c r="R46" s="4" t="e">
        <f t="shared" ca="1" si="8"/>
        <v>#N/A</v>
      </c>
      <c r="S46" s="4" t="e">
        <f t="shared" ca="1" si="8"/>
        <v>#N/A</v>
      </c>
      <c r="T46" s="4" t="e">
        <f t="shared" ca="1" si="8"/>
        <v>#N/A</v>
      </c>
      <c r="U46" s="4" t="e">
        <f t="shared" ca="1" si="8"/>
        <v>#N/A</v>
      </c>
      <c r="V46" s="4" t="e">
        <f t="shared" ca="1" si="8"/>
        <v>#N/A</v>
      </c>
      <c r="W46" s="4" t="e">
        <f t="shared" ca="1" si="8"/>
        <v>#N/A</v>
      </c>
      <c r="X46" s="4" t="e">
        <f t="shared" ca="1" si="8"/>
        <v>#N/A</v>
      </c>
      <c r="Y46" s="4" t="e">
        <f t="shared" ca="1" si="8"/>
        <v>#N/A</v>
      </c>
      <c r="Z46" s="4" t="e">
        <f t="shared" ca="1" si="8"/>
        <v>#N/A</v>
      </c>
      <c r="AA46" s="4" t="e">
        <f t="shared" ca="1" si="8"/>
        <v>#N/A</v>
      </c>
      <c r="AB46" s="4" t="e">
        <f t="shared" ca="1" si="8"/>
        <v>#N/A</v>
      </c>
      <c r="AC46" s="4" t="e">
        <f t="shared" ca="1" si="8"/>
        <v>#N/A</v>
      </c>
      <c r="AD46" s="4" t="e">
        <f t="shared" ca="1" si="8"/>
        <v>#N/A</v>
      </c>
      <c r="AE46" s="4" t="e">
        <f t="shared" ca="1" si="8"/>
        <v>#N/A</v>
      </c>
      <c r="AF46" s="4" t="e">
        <f t="shared" ca="1" si="8"/>
        <v>#N/A</v>
      </c>
      <c r="AG46" s="4" t="e">
        <f t="shared" ca="1" si="8"/>
        <v>#N/A</v>
      </c>
      <c r="AH46" s="4" t="e">
        <f t="shared" ca="1" si="8"/>
        <v>#N/A</v>
      </c>
      <c r="AI46" s="4"/>
    </row>
    <row r="47" spans="1:35" x14ac:dyDescent="0.2">
      <c r="A47" s="4"/>
      <c r="B47" s="4"/>
      <c r="C47" s="4">
        <f t="shared" ca="1" si="6"/>
        <v>-13</v>
      </c>
      <c r="D47" s="4" t="str">
        <f ca="1">UPPER(INDEX(פעילויות[פעילות],MATCH($C47,פעילויות[מזהה],0)))</f>
        <v>תחילת הפרוייקט</v>
      </c>
      <c r="E47" s="4" t="e">
        <f t="shared" ref="E47:AH47" ca="1" si="9">IF(ISERROR(F35),E35,NA())</f>
        <v>#N/A</v>
      </c>
      <c r="F47" s="4" t="e">
        <f t="shared" ca="1" si="9"/>
        <v>#N/A</v>
      </c>
      <c r="G47" s="4" t="e">
        <f t="shared" ca="1" si="9"/>
        <v>#N/A</v>
      </c>
      <c r="H47" s="4" t="e">
        <f t="shared" ca="1" si="9"/>
        <v>#N/A</v>
      </c>
      <c r="I47" s="4" t="e">
        <f t="shared" ca="1" si="9"/>
        <v>#N/A</v>
      </c>
      <c r="J47" s="4" t="e">
        <f t="shared" ca="1" si="9"/>
        <v>#N/A</v>
      </c>
      <c r="K47" s="4" t="e">
        <f t="shared" ca="1" si="9"/>
        <v>#N/A</v>
      </c>
      <c r="L47" s="4" t="e">
        <f t="shared" ca="1" si="9"/>
        <v>#N/A</v>
      </c>
      <c r="M47" s="4" t="e">
        <f t="shared" ca="1" si="9"/>
        <v>#N/A</v>
      </c>
      <c r="N47" s="4" t="e">
        <f t="shared" ca="1" si="9"/>
        <v>#N/A</v>
      </c>
      <c r="O47" s="4" t="e">
        <f t="shared" ca="1" si="9"/>
        <v>#N/A</v>
      </c>
      <c r="P47" s="4" t="e">
        <f t="shared" ca="1" si="9"/>
        <v>#N/A</v>
      </c>
      <c r="Q47" s="4" t="e">
        <f t="shared" ca="1" si="9"/>
        <v>#N/A</v>
      </c>
      <c r="R47" s="4" t="e">
        <f t="shared" ca="1" si="9"/>
        <v>#N/A</v>
      </c>
      <c r="S47" s="4" t="e">
        <f t="shared" ca="1" si="9"/>
        <v>#N/A</v>
      </c>
      <c r="T47" s="4" t="e">
        <f t="shared" ca="1" si="9"/>
        <v>#N/A</v>
      </c>
      <c r="U47" s="4" t="e">
        <f t="shared" ca="1" si="9"/>
        <v>#N/A</v>
      </c>
      <c r="V47" s="4" t="e">
        <f t="shared" ca="1" si="9"/>
        <v>#N/A</v>
      </c>
      <c r="W47" s="4" t="e">
        <f t="shared" ca="1" si="9"/>
        <v>#N/A</v>
      </c>
      <c r="X47" s="4" t="e">
        <f t="shared" ca="1" si="9"/>
        <v>#N/A</v>
      </c>
      <c r="Y47" s="4" t="e">
        <f t="shared" ca="1" si="9"/>
        <v>#N/A</v>
      </c>
      <c r="Z47" s="4" t="e">
        <f t="shared" ca="1" si="9"/>
        <v>#N/A</v>
      </c>
      <c r="AA47" s="4" t="e">
        <f t="shared" ca="1" si="9"/>
        <v>#N/A</v>
      </c>
      <c r="AB47" s="4" t="e">
        <f t="shared" ca="1" si="9"/>
        <v>#N/A</v>
      </c>
      <c r="AC47" s="4" t="e">
        <f t="shared" ca="1" si="9"/>
        <v>#N/A</v>
      </c>
      <c r="AD47" s="4" t="e">
        <f t="shared" ca="1" si="9"/>
        <v>#N/A</v>
      </c>
      <c r="AE47" s="4" t="e">
        <f t="shared" ca="1" si="9"/>
        <v>#N/A</v>
      </c>
      <c r="AF47" s="4" t="e">
        <f t="shared" ca="1" si="9"/>
        <v>#N/A</v>
      </c>
      <c r="AG47" s="4" t="e">
        <f t="shared" ca="1" si="9"/>
        <v>#N/A</v>
      </c>
      <c r="AH47" s="4" t="e">
        <f t="shared" ca="1" si="9"/>
        <v>#N/A</v>
      </c>
      <c r="AI47" s="4"/>
    </row>
    <row r="48" spans="1:35" x14ac:dyDescent="0.2">
      <c r="A48" s="4"/>
      <c r="B48" s="4"/>
      <c r="C48" s="12">
        <f t="shared" ca="1" si="6"/>
        <v>-11</v>
      </c>
      <c r="D48" s="4" t="str">
        <f ca="1">UPPER(INDEX(פעילויות[פעילות],MATCH($C48,פעילויות[מזהה],0)))</f>
        <v>אבן דרך 2</v>
      </c>
      <c r="E48" s="4" t="e">
        <f t="shared" ref="E48:AH48" ca="1" si="10">IF(ISERROR(F36),E36,NA())</f>
        <v>#N/A</v>
      </c>
      <c r="F48" s="4" t="e">
        <f t="shared" ca="1" si="10"/>
        <v>#N/A</v>
      </c>
      <c r="G48" s="4" t="e">
        <f t="shared" ca="1" si="10"/>
        <v>#N/A</v>
      </c>
      <c r="H48" s="12" t="e">
        <f t="shared" ca="1" si="10"/>
        <v>#N/A</v>
      </c>
      <c r="I48" s="4" t="e">
        <f t="shared" ca="1" si="10"/>
        <v>#N/A</v>
      </c>
      <c r="J48" s="4" t="e">
        <f t="shared" ca="1" si="10"/>
        <v>#N/A</v>
      </c>
      <c r="K48" s="4">
        <f t="shared" ca="1" si="10"/>
        <v>7.3000000000000007</v>
      </c>
      <c r="L48" s="4" t="e">
        <f t="shared" ca="1" si="10"/>
        <v>#N/A</v>
      </c>
      <c r="M48" s="4" t="e">
        <f t="shared" ca="1" si="10"/>
        <v>#N/A</v>
      </c>
      <c r="N48" s="4" t="e">
        <f t="shared" ca="1" si="10"/>
        <v>#N/A</v>
      </c>
      <c r="O48" s="4" t="e">
        <f t="shared" ca="1" si="10"/>
        <v>#N/A</v>
      </c>
      <c r="P48" s="4" t="e">
        <f t="shared" ca="1" si="10"/>
        <v>#N/A</v>
      </c>
      <c r="Q48" s="4" t="e">
        <f t="shared" ca="1" si="10"/>
        <v>#N/A</v>
      </c>
      <c r="R48" s="4" t="e">
        <f t="shared" ca="1" si="10"/>
        <v>#N/A</v>
      </c>
      <c r="S48" s="4" t="e">
        <f t="shared" ca="1" si="10"/>
        <v>#N/A</v>
      </c>
      <c r="T48" s="4" t="e">
        <f t="shared" ca="1" si="10"/>
        <v>#N/A</v>
      </c>
      <c r="U48" s="4" t="e">
        <f t="shared" ca="1" si="10"/>
        <v>#N/A</v>
      </c>
      <c r="V48" s="4" t="e">
        <f t="shared" ca="1" si="10"/>
        <v>#N/A</v>
      </c>
      <c r="W48" s="4" t="e">
        <f t="shared" ca="1" si="10"/>
        <v>#N/A</v>
      </c>
      <c r="X48" s="4" t="e">
        <f t="shared" ca="1" si="10"/>
        <v>#N/A</v>
      </c>
      <c r="Y48" s="4" t="e">
        <f t="shared" ca="1" si="10"/>
        <v>#N/A</v>
      </c>
      <c r="Z48" s="4" t="e">
        <f t="shared" ca="1" si="10"/>
        <v>#N/A</v>
      </c>
      <c r="AA48" s="4" t="e">
        <f t="shared" ca="1" si="10"/>
        <v>#N/A</v>
      </c>
      <c r="AB48" s="4" t="e">
        <f t="shared" ca="1" si="10"/>
        <v>#N/A</v>
      </c>
      <c r="AC48" s="4" t="e">
        <f t="shared" ca="1" si="10"/>
        <v>#N/A</v>
      </c>
      <c r="AD48" s="4" t="e">
        <f t="shared" ca="1" si="10"/>
        <v>#N/A</v>
      </c>
      <c r="AE48" s="4" t="e">
        <f t="shared" ca="1" si="10"/>
        <v>#N/A</v>
      </c>
      <c r="AF48" s="4" t="e">
        <f t="shared" ca="1" si="10"/>
        <v>#N/A</v>
      </c>
      <c r="AG48" s="4" t="e">
        <f t="shared" ca="1" si="10"/>
        <v>#N/A</v>
      </c>
      <c r="AH48" s="4" t="e">
        <f t="shared" ca="1" si="10"/>
        <v>#N/A</v>
      </c>
      <c r="AI48" s="4"/>
    </row>
    <row r="49" spans="1:35" x14ac:dyDescent="0.2">
      <c r="A49" s="4"/>
      <c r="B49" s="4"/>
      <c r="C49" s="12">
        <f t="shared" ca="1" si="6"/>
        <v>-10</v>
      </c>
      <c r="D49" s="4" t="str">
        <f ca="1">UPPER(INDEX(פעילויות[פעילות],MATCH($C49,פעילויות[מזהה],0)))</f>
        <v/>
      </c>
      <c r="E49" s="4" t="e">
        <f t="shared" ref="E49:AH49" ca="1" si="11">IF(ISERROR(F37),E37,NA())</f>
        <v>#N/A</v>
      </c>
      <c r="F49" s="4" t="e">
        <f t="shared" ca="1" si="11"/>
        <v>#N/A</v>
      </c>
      <c r="G49" s="4" t="e">
        <f t="shared" ca="1" si="11"/>
        <v>#N/A</v>
      </c>
      <c r="H49" s="4" t="e">
        <f t="shared" ca="1" si="11"/>
        <v>#N/A</v>
      </c>
      <c r="I49" s="4" t="e">
        <f t="shared" ca="1" si="11"/>
        <v>#N/A</v>
      </c>
      <c r="J49" s="4" t="e">
        <f t="shared" ca="1" si="11"/>
        <v>#N/A</v>
      </c>
      <c r="K49" s="4" t="e">
        <f t="shared" ca="1" si="11"/>
        <v>#N/A</v>
      </c>
      <c r="L49" s="4" t="e">
        <f t="shared" ca="1" si="11"/>
        <v>#N/A</v>
      </c>
      <c r="M49" s="4" t="e">
        <f t="shared" ca="1" si="11"/>
        <v>#N/A</v>
      </c>
      <c r="N49" s="4" t="e">
        <f t="shared" ca="1" si="11"/>
        <v>#N/A</v>
      </c>
      <c r="O49" s="4" t="e">
        <f t="shared" ca="1" si="11"/>
        <v>#N/A</v>
      </c>
      <c r="P49" s="4" t="e">
        <f t="shared" ca="1" si="11"/>
        <v>#N/A</v>
      </c>
      <c r="Q49" s="4" t="e">
        <f t="shared" ca="1" si="11"/>
        <v>#N/A</v>
      </c>
      <c r="R49" s="4">
        <f t="shared" ca="1" si="11"/>
        <v>6.3000000000000007</v>
      </c>
      <c r="S49" s="4" t="e">
        <f t="shared" ca="1" si="11"/>
        <v>#N/A</v>
      </c>
      <c r="T49" s="4" t="e">
        <f t="shared" ca="1" si="11"/>
        <v>#N/A</v>
      </c>
      <c r="U49" s="12" t="e">
        <f t="shared" ca="1" si="11"/>
        <v>#N/A</v>
      </c>
      <c r="V49" s="4" t="e">
        <f t="shared" ca="1" si="11"/>
        <v>#N/A</v>
      </c>
      <c r="W49" s="4" t="e">
        <f t="shared" ca="1" si="11"/>
        <v>#N/A</v>
      </c>
      <c r="X49" s="4" t="e">
        <f t="shared" ca="1" si="11"/>
        <v>#N/A</v>
      </c>
      <c r="Y49" s="4" t="e">
        <f t="shared" ca="1" si="11"/>
        <v>#N/A</v>
      </c>
      <c r="Z49" s="4" t="e">
        <f t="shared" ca="1" si="11"/>
        <v>#N/A</v>
      </c>
      <c r="AA49" s="4" t="e">
        <f t="shared" ca="1" si="11"/>
        <v>#N/A</v>
      </c>
      <c r="AB49" s="4" t="e">
        <f t="shared" ca="1" si="11"/>
        <v>#N/A</v>
      </c>
      <c r="AC49" s="4" t="e">
        <f t="shared" ca="1" si="11"/>
        <v>#N/A</v>
      </c>
      <c r="AD49" s="4" t="e">
        <f t="shared" ca="1" si="11"/>
        <v>#N/A</v>
      </c>
      <c r="AE49" s="4" t="e">
        <f t="shared" ca="1" si="11"/>
        <v>#N/A</v>
      </c>
      <c r="AF49" s="4" t="e">
        <f t="shared" ca="1" si="11"/>
        <v>#N/A</v>
      </c>
      <c r="AG49" s="4" t="e">
        <f t="shared" ca="1" si="11"/>
        <v>#N/A</v>
      </c>
      <c r="AH49" s="4" t="e">
        <f t="shared" ca="1" si="11"/>
        <v>#N/A</v>
      </c>
      <c r="AI49" s="4"/>
    </row>
    <row r="50" spans="1:35" x14ac:dyDescent="0.2">
      <c r="A50" s="4"/>
      <c r="B50" s="4"/>
      <c r="C50" s="12">
        <f t="shared" ca="1" si="6"/>
        <v>-8</v>
      </c>
      <c r="D50" s="4" t="str">
        <f ca="1">UPPER(INDEX(פעילויות[פעילות],MATCH($C50,פעילויות[מזהה],0)))</f>
        <v/>
      </c>
      <c r="E50" s="4" t="e">
        <f t="shared" ref="E50:AH50" ca="1" si="12">IF(ISERROR(F38),E38,NA())</f>
        <v>#N/A</v>
      </c>
      <c r="F50" s="4" t="e">
        <f t="shared" ca="1" si="12"/>
        <v>#N/A</v>
      </c>
      <c r="G50" s="4" t="e">
        <f t="shared" ca="1" si="12"/>
        <v>#N/A</v>
      </c>
      <c r="H50" s="4" t="e">
        <f t="shared" ca="1" si="12"/>
        <v>#N/A</v>
      </c>
      <c r="I50" s="4" t="e">
        <f t="shared" ca="1" si="12"/>
        <v>#N/A</v>
      </c>
      <c r="J50" s="4" t="e">
        <f t="shared" ca="1" si="12"/>
        <v>#N/A</v>
      </c>
      <c r="K50" s="4" t="e">
        <f t="shared" ca="1" si="12"/>
        <v>#N/A</v>
      </c>
      <c r="L50" s="4" t="e">
        <f t="shared" ca="1" si="12"/>
        <v>#N/A</v>
      </c>
      <c r="M50" s="4" t="e">
        <f t="shared" ca="1" si="12"/>
        <v>#N/A</v>
      </c>
      <c r="N50" s="4" t="e">
        <f t="shared" ca="1" si="12"/>
        <v>#N/A</v>
      </c>
      <c r="O50" s="4" t="e">
        <f t="shared" ca="1" si="12"/>
        <v>#N/A</v>
      </c>
      <c r="P50" s="4" t="e">
        <f t="shared" ca="1" si="12"/>
        <v>#N/A</v>
      </c>
      <c r="Q50" s="4" t="e">
        <f t="shared" ca="1" si="12"/>
        <v>#N/A</v>
      </c>
      <c r="R50" s="4" t="e">
        <f t="shared" ca="1" si="12"/>
        <v>#N/A</v>
      </c>
      <c r="S50" s="4" t="e">
        <f t="shared" ca="1" si="12"/>
        <v>#N/A</v>
      </c>
      <c r="T50" s="4" t="e">
        <f t="shared" ca="1" si="12"/>
        <v>#N/A</v>
      </c>
      <c r="U50" s="4" t="e">
        <f t="shared" ca="1" si="12"/>
        <v>#N/A</v>
      </c>
      <c r="V50" s="12" t="e">
        <f t="shared" ca="1" si="12"/>
        <v>#N/A</v>
      </c>
      <c r="W50" s="4" t="e">
        <f t="shared" ca="1" si="12"/>
        <v>#N/A</v>
      </c>
      <c r="X50" s="4" t="e">
        <f t="shared" ca="1" si="12"/>
        <v>#N/A</v>
      </c>
      <c r="Y50" s="4">
        <f t="shared" ca="1" si="12"/>
        <v>5.3000000000000007</v>
      </c>
      <c r="Z50" s="4" t="e">
        <f t="shared" ca="1" si="12"/>
        <v>#N/A</v>
      </c>
      <c r="AA50" s="4" t="e">
        <f t="shared" ca="1" si="12"/>
        <v>#N/A</v>
      </c>
      <c r="AB50" s="4" t="e">
        <f t="shared" ca="1" si="12"/>
        <v>#N/A</v>
      </c>
      <c r="AC50" s="4" t="e">
        <f t="shared" ca="1" si="12"/>
        <v>#N/A</v>
      </c>
      <c r="AD50" s="4" t="e">
        <f t="shared" ca="1" si="12"/>
        <v>#N/A</v>
      </c>
      <c r="AE50" s="4" t="e">
        <f t="shared" ca="1" si="12"/>
        <v>#N/A</v>
      </c>
      <c r="AF50" s="4" t="e">
        <f t="shared" ca="1" si="12"/>
        <v>#N/A</v>
      </c>
      <c r="AG50" s="4" t="e">
        <f t="shared" ca="1" si="12"/>
        <v>#N/A</v>
      </c>
      <c r="AH50" s="4" t="e">
        <f t="shared" ca="1" si="12"/>
        <v>#N/A</v>
      </c>
      <c r="AI50" s="4"/>
    </row>
    <row r="51" spans="1:35" x14ac:dyDescent="0.2">
      <c r="A51" s="4"/>
      <c r="B51" s="4"/>
      <c r="C51" s="12">
        <f t="shared" ca="1" si="6"/>
        <v>-7</v>
      </c>
      <c r="D51" s="4" t="str">
        <f ca="1">UPPER(INDEX(פעילויות[פעילות],MATCH($C51,פעילויות[מזהה],0)))</f>
        <v>אבן דרך 3</v>
      </c>
      <c r="E51" s="4" t="e">
        <f t="shared" ref="E51:AH51" ca="1" si="13">IF(ISERROR(F39),E39,NA())</f>
        <v>#N/A</v>
      </c>
      <c r="F51" s="4" t="e">
        <f t="shared" ca="1" si="13"/>
        <v>#N/A</v>
      </c>
      <c r="G51" s="4" t="e">
        <f t="shared" ca="1" si="13"/>
        <v>#N/A</v>
      </c>
      <c r="H51" s="4" t="e">
        <f t="shared" ca="1" si="13"/>
        <v>#N/A</v>
      </c>
      <c r="I51" s="4" t="e">
        <f t="shared" ca="1" si="13"/>
        <v>#N/A</v>
      </c>
      <c r="J51" s="4" t="e">
        <f t="shared" ca="1" si="13"/>
        <v>#N/A</v>
      </c>
      <c r="K51" s="4" t="e">
        <f t="shared" ca="1" si="13"/>
        <v>#N/A</v>
      </c>
      <c r="L51" s="4" t="e">
        <f t="shared" ca="1" si="13"/>
        <v>#N/A</v>
      </c>
      <c r="M51" s="4" t="e">
        <f t="shared" ca="1" si="13"/>
        <v>#N/A</v>
      </c>
      <c r="N51" s="4" t="e">
        <f t="shared" ca="1" si="13"/>
        <v>#N/A</v>
      </c>
      <c r="O51" s="4" t="e">
        <f t="shared" ca="1" si="13"/>
        <v>#N/A</v>
      </c>
      <c r="P51" s="4" t="e">
        <f t="shared" ca="1" si="13"/>
        <v>#N/A</v>
      </c>
      <c r="Q51" s="4" t="e">
        <f t="shared" ca="1" si="13"/>
        <v>#N/A</v>
      </c>
      <c r="R51" s="4" t="e">
        <f t="shared" ca="1" si="13"/>
        <v>#N/A</v>
      </c>
      <c r="S51" s="4" t="e">
        <f t="shared" ca="1" si="13"/>
        <v>#N/A</v>
      </c>
      <c r="T51" s="4" t="e">
        <f t="shared" ca="1" si="13"/>
        <v>#N/A</v>
      </c>
      <c r="U51" s="4" t="e">
        <f t="shared" ca="1" si="13"/>
        <v>#N/A</v>
      </c>
      <c r="V51" s="4" t="e">
        <f t="shared" ca="1" si="13"/>
        <v>#N/A</v>
      </c>
      <c r="W51" s="4" t="e">
        <f t="shared" ca="1" si="13"/>
        <v>#N/A</v>
      </c>
      <c r="X51" s="12" t="e">
        <f t="shared" ca="1" si="13"/>
        <v>#N/A</v>
      </c>
      <c r="Y51" s="4" t="e">
        <f t="shared" ca="1" si="13"/>
        <v>#N/A</v>
      </c>
      <c r="Z51" s="4" t="e">
        <f t="shared" ca="1" si="13"/>
        <v>#N/A</v>
      </c>
      <c r="AA51" s="4" t="e">
        <f t="shared" ca="1" si="13"/>
        <v>#N/A</v>
      </c>
      <c r="AB51" s="4" t="e">
        <f t="shared" ca="1" si="13"/>
        <v>#N/A</v>
      </c>
      <c r="AC51" s="4" t="e">
        <f t="shared" ca="1" si="13"/>
        <v>#N/A</v>
      </c>
      <c r="AD51" s="4" t="e">
        <f t="shared" ca="1" si="13"/>
        <v>#N/A</v>
      </c>
      <c r="AE51" s="4" t="e">
        <f t="shared" ca="1" si="13"/>
        <v>#N/A</v>
      </c>
      <c r="AF51" s="4">
        <f t="shared" ca="1" si="13"/>
        <v>4.3000000000000007</v>
      </c>
      <c r="AG51" s="4" t="e">
        <f t="shared" ca="1" si="13"/>
        <v>#N/A</v>
      </c>
      <c r="AH51" s="4" t="e">
        <f t="shared" ca="1" si="13"/>
        <v>#N/A</v>
      </c>
      <c r="AI51" s="4"/>
    </row>
    <row r="52" spans="1:35" x14ac:dyDescent="0.2">
      <c r="A52" s="4"/>
      <c r="B52" s="4"/>
      <c r="C52" s="12">
        <f t="shared" ca="1" si="6"/>
        <v>-6</v>
      </c>
      <c r="D52" s="4" t="str">
        <f ca="1">UPPER(INDEX(פעילויות[פעילות],MATCH($C52,פעילויות[מזהה],0)))</f>
        <v/>
      </c>
      <c r="E52" s="4" t="e">
        <f t="shared" ref="E52:AH52" ca="1" si="14">IF(ISERROR(F40),E40,NA())</f>
        <v>#N/A</v>
      </c>
      <c r="F52" s="4" t="e">
        <f t="shared" ca="1" si="14"/>
        <v>#N/A</v>
      </c>
      <c r="G52" s="4" t="e">
        <f t="shared" ca="1" si="14"/>
        <v>#N/A</v>
      </c>
      <c r="H52" s="4" t="e">
        <f t="shared" ca="1" si="14"/>
        <v>#N/A</v>
      </c>
      <c r="I52" s="4" t="e">
        <f t="shared" ca="1" si="14"/>
        <v>#N/A</v>
      </c>
      <c r="J52" s="4" t="e">
        <f t="shared" ca="1" si="14"/>
        <v>#N/A</v>
      </c>
      <c r="K52" s="4" t="e">
        <f t="shared" ca="1" si="14"/>
        <v>#N/A</v>
      </c>
      <c r="L52" s="4" t="e">
        <f t="shared" ca="1" si="14"/>
        <v>#N/A</v>
      </c>
      <c r="M52" s="4" t="e">
        <f t="shared" ca="1" si="14"/>
        <v>#N/A</v>
      </c>
      <c r="N52" s="4" t="e">
        <f t="shared" ca="1" si="14"/>
        <v>#N/A</v>
      </c>
      <c r="O52" s="4" t="e">
        <f t="shared" ca="1" si="14"/>
        <v>#N/A</v>
      </c>
      <c r="P52" s="4" t="e">
        <f t="shared" ca="1" si="14"/>
        <v>#N/A</v>
      </c>
      <c r="Q52" s="4" t="e">
        <f t="shared" ca="1" si="14"/>
        <v>#N/A</v>
      </c>
      <c r="R52" s="4" t="e">
        <f t="shared" ca="1" si="14"/>
        <v>#N/A</v>
      </c>
      <c r="S52" s="4" t="e">
        <f t="shared" ca="1" si="14"/>
        <v>#N/A</v>
      </c>
      <c r="T52" s="4" t="e">
        <f t="shared" ca="1" si="14"/>
        <v>#N/A</v>
      </c>
      <c r="U52" s="4" t="e">
        <f t="shared" ca="1" si="14"/>
        <v>#N/A</v>
      </c>
      <c r="V52" s="4" t="e">
        <f t="shared" ca="1" si="14"/>
        <v>#N/A</v>
      </c>
      <c r="W52" s="4" t="e">
        <f t="shared" ca="1" si="14"/>
        <v>#N/A</v>
      </c>
      <c r="X52" s="4" t="e">
        <f t="shared" ca="1" si="14"/>
        <v>#N/A</v>
      </c>
      <c r="Y52" s="4" t="e">
        <f t="shared" ca="1" si="14"/>
        <v>#N/A</v>
      </c>
      <c r="Z52" s="4" t="e">
        <f t="shared" ca="1" si="14"/>
        <v>#N/A</v>
      </c>
      <c r="AA52" s="4" t="e">
        <f t="shared" ca="1" si="14"/>
        <v>#N/A</v>
      </c>
      <c r="AB52" s="4" t="e">
        <f t="shared" ca="1" si="14"/>
        <v>#N/A</v>
      </c>
      <c r="AC52" s="4" t="e">
        <f t="shared" ca="1" si="14"/>
        <v>#N/A</v>
      </c>
      <c r="AD52" s="4" t="e">
        <f t="shared" ca="1" si="14"/>
        <v>#N/A</v>
      </c>
      <c r="AE52" s="4">
        <f t="shared" ca="1" si="14"/>
        <v>3.3000000000000007</v>
      </c>
      <c r="AF52" s="4" t="e">
        <f t="shared" ca="1" si="14"/>
        <v>#N/A</v>
      </c>
      <c r="AG52" s="4" t="e">
        <f t="shared" ca="1" si="14"/>
        <v>#N/A</v>
      </c>
      <c r="AH52" s="4" t="e">
        <f t="shared" ca="1" si="14"/>
        <v>#N/A</v>
      </c>
      <c r="AI52" s="4"/>
    </row>
    <row r="53" spans="1:35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</row>
    <row r="54" spans="1:35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</row>
    <row r="55" spans="1:35" x14ac:dyDescent="0.2">
      <c r="A55" s="4"/>
      <c r="B55" s="4"/>
      <c r="C55" s="4"/>
      <c r="D55" s="4"/>
      <c r="E55" s="9">
        <f ca="1">E31</f>
        <v>44750</v>
      </c>
      <c r="F55" s="9">
        <f t="shared" ref="F55:AH55" ca="1" si="15">F31</f>
        <v>44751</v>
      </c>
      <c r="G55" s="9">
        <f t="shared" ca="1" si="15"/>
        <v>44752</v>
      </c>
      <c r="H55" s="9">
        <f t="shared" ca="1" si="15"/>
        <v>44753</v>
      </c>
      <c r="I55" s="9">
        <f t="shared" ca="1" si="15"/>
        <v>44754</v>
      </c>
      <c r="J55" s="9">
        <f t="shared" ca="1" si="15"/>
        <v>44755</v>
      </c>
      <c r="K55" s="9">
        <f t="shared" ca="1" si="15"/>
        <v>44756</v>
      </c>
      <c r="L55" s="9">
        <f t="shared" ca="1" si="15"/>
        <v>44757</v>
      </c>
      <c r="M55" s="9">
        <f t="shared" ca="1" si="15"/>
        <v>44758</v>
      </c>
      <c r="N55" s="9">
        <f t="shared" ca="1" si="15"/>
        <v>44759</v>
      </c>
      <c r="O55" s="9">
        <f t="shared" ca="1" si="15"/>
        <v>44760</v>
      </c>
      <c r="P55" s="9">
        <f t="shared" ca="1" si="15"/>
        <v>44761</v>
      </c>
      <c r="Q55" s="9">
        <f t="shared" ca="1" si="15"/>
        <v>44762</v>
      </c>
      <c r="R55" s="9">
        <f t="shared" ca="1" si="15"/>
        <v>44763</v>
      </c>
      <c r="S55" s="9">
        <f t="shared" ca="1" si="15"/>
        <v>44764</v>
      </c>
      <c r="T55" s="9">
        <f t="shared" ca="1" si="15"/>
        <v>44765</v>
      </c>
      <c r="U55" s="9">
        <f t="shared" ca="1" si="15"/>
        <v>44766</v>
      </c>
      <c r="V55" s="9">
        <f t="shared" ca="1" si="15"/>
        <v>44767</v>
      </c>
      <c r="W55" s="9">
        <f t="shared" ca="1" si="15"/>
        <v>44768</v>
      </c>
      <c r="X55" s="9">
        <f t="shared" ca="1" si="15"/>
        <v>44769</v>
      </c>
      <c r="Y55" s="9">
        <f t="shared" ca="1" si="15"/>
        <v>44770</v>
      </c>
      <c r="Z55" s="9">
        <f t="shared" ca="1" si="15"/>
        <v>44771</v>
      </c>
      <c r="AA55" s="9">
        <f t="shared" ca="1" si="15"/>
        <v>44772</v>
      </c>
      <c r="AB55" s="9">
        <f t="shared" ca="1" si="15"/>
        <v>44773</v>
      </c>
      <c r="AC55" s="9">
        <f t="shared" ca="1" si="15"/>
        <v>44774</v>
      </c>
      <c r="AD55" s="9">
        <f t="shared" ca="1" si="15"/>
        <v>44775</v>
      </c>
      <c r="AE55" s="9">
        <f t="shared" ca="1" si="15"/>
        <v>44776</v>
      </c>
      <c r="AF55" s="9">
        <f t="shared" ca="1" si="15"/>
        <v>44777</v>
      </c>
      <c r="AG55" s="9">
        <f t="shared" ca="1" si="15"/>
        <v>44778</v>
      </c>
      <c r="AH55" s="9">
        <f t="shared" ca="1" si="15"/>
        <v>44779</v>
      </c>
      <c r="AI55" s="4"/>
    </row>
    <row r="56" spans="1:35" x14ac:dyDescent="0.2">
      <c r="A56" s="4"/>
      <c r="B56" s="4"/>
      <c r="C56" s="4"/>
      <c r="D56" s="4" t="s">
        <v>25</v>
      </c>
      <c r="E56" s="12" t="e">
        <f t="shared" ref="E56:AH56" ca="1" si="16">IF(E55=$D$3,5,NA())</f>
        <v>#N/A</v>
      </c>
      <c r="F56" s="4" t="e">
        <f t="shared" ca="1" si="16"/>
        <v>#N/A</v>
      </c>
      <c r="G56" s="4" t="e">
        <f t="shared" ca="1" si="16"/>
        <v>#N/A</v>
      </c>
      <c r="H56" s="4" t="e">
        <f t="shared" ca="1" si="16"/>
        <v>#N/A</v>
      </c>
      <c r="I56" s="4" t="e">
        <f t="shared" ca="1" si="16"/>
        <v>#N/A</v>
      </c>
      <c r="J56" s="4" t="e">
        <f t="shared" ca="1" si="16"/>
        <v>#N/A</v>
      </c>
      <c r="K56" s="4" t="e">
        <f t="shared" ca="1" si="16"/>
        <v>#N/A</v>
      </c>
      <c r="L56" s="4" t="e">
        <f t="shared" ca="1" si="16"/>
        <v>#N/A</v>
      </c>
      <c r="M56" s="4" t="e">
        <f t="shared" ca="1" si="16"/>
        <v>#N/A</v>
      </c>
      <c r="N56" s="4" t="e">
        <f t="shared" ca="1" si="16"/>
        <v>#N/A</v>
      </c>
      <c r="O56" s="4" t="e">
        <f t="shared" ca="1" si="16"/>
        <v>#N/A</v>
      </c>
      <c r="P56" s="4" t="e">
        <f t="shared" ca="1" si="16"/>
        <v>#N/A</v>
      </c>
      <c r="Q56" s="4" t="e">
        <f t="shared" ca="1" si="16"/>
        <v>#N/A</v>
      </c>
      <c r="R56" s="4" t="e">
        <f t="shared" ca="1" si="16"/>
        <v>#N/A</v>
      </c>
      <c r="S56" s="4" t="e">
        <f t="shared" ca="1" si="16"/>
        <v>#N/A</v>
      </c>
      <c r="T56" s="4" t="e">
        <f t="shared" ca="1" si="16"/>
        <v>#N/A</v>
      </c>
      <c r="U56" s="4" t="e">
        <f t="shared" ca="1" si="16"/>
        <v>#N/A</v>
      </c>
      <c r="V56" s="4" t="e">
        <f t="shared" ca="1" si="16"/>
        <v>#N/A</v>
      </c>
      <c r="W56" s="4" t="e">
        <f t="shared" ca="1" si="16"/>
        <v>#N/A</v>
      </c>
      <c r="X56" s="4" t="e">
        <f t="shared" ca="1" si="16"/>
        <v>#N/A</v>
      </c>
      <c r="Y56" s="4" t="e">
        <f t="shared" ca="1" si="16"/>
        <v>#N/A</v>
      </c>
      <c r="Z56" s="4" t="e">
        <f t="shared" ca="1" si="16"/>
        <v>#N/A</v>
      </c>
      <c r="AA56" s="4" t="e">
        <f t="shared" ca="1" si="16"/>
        <v>#N/A</v>
      </c>
      <c r="AB56" s="4" t="e">
        <f t="shared" ca="1" si="16"/>
        <v>#N/A</v>
      </c>
      <c r="AC56" s="4" t="e">
        <f t="shared" ca="1" si="16"/>
        <v>#N/A</v>
      </c>
      <c r="AD56" s="4" t="e">
        <f t="shared" ca="1" si="16"/>
        <v>#N/A</v>
      </c>
      <c r="AE56" s="4" t="e">
        <f t="shared" ca="1" si="16"/>
        <v>#N/A</v>
      </c>
      <c r="AF56" s="4" t="e">
        <f t="shared" ca="1" si="16"/>
        <v>#N/A</v>
      </c>
      <c r="AG56" s="4" t="e">
        <f t="shared" ca="1" si="16"/>
        <v>#N/A</v>
      </c>
      <c r="AH56" s="4" t="e">
        <f t="shared" ca="1" si="16"/>
        <v>#N/A</v>
      </c>
      <c r="AI56" s="4"/>
    </row>
    <row r="57" spans="1:35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</row>
    <row r="58" spans="1:35" x14ac:dyDescent="0.2">
      <c r="A58" s="4"/>
      <c r="B58" s="4"/>
      <c r="C58" s="4"/>
      <c r="D58" s="14">
        <f ca="1">DATE(YEAR(MIN(E55:AH55)),MONTH(MIN(E55:AH55)),1)</f>
        <v>44743</v>
      </c>
      <c r="E58" s="12">
        <f ca="1">IF(MEDIAN($D58,E$55,EOMONTH($D58,0))=E$55,0.5,NA())</f>
        <v>0.5</v>
      </c>
      <c r="F58" s="12">
        <f t="shared" ref="F58:AH58" ca="1" si="17">IF(MEDIAN($D58,F$55,EOMONTH($D58,0))=F$55,0.5,NA())</f>
        <v>0.5</v>
      </c>
      <c r="G58" s="12">
        <f t="shared" ca="1" si="17"/>
        <v>0.5</v>
      </c>
      <c r="H58" s="12">
        <f t="shared" ca="1" si="17"/>
        <v>0.5</v>
      </c>
      <c r="I58" s="12">
        <f t="shared" ca="1" si="17"/>
        <v>0.5</v>
      </c>
      <c r="J58" s="12">
        <f t="shared" ca="1" si="17"/>
        <v>0.5</v>
      </c>
      <c r="K58" s="12">
        <f t="shared" ca="1" si="17"/>
        <v>0.5</v>
      </c>
      <c r="L58" s="12">
        <f t="shared" ca="1" si="17"/>
        <v>0.5</v>
      </c>
      <c r="M58" s="12">
        <f t="shared" ca="1" si="17"/>
        <v>0.5</v>
      </c>
      <c r="N58" s="12">
        <f t="shared" ca="1" si="17"/>
        <v>0.5</v>
      </c>
      <c r="O58" s="12">
        <f t="shared" ca="1" si="17"/>
        <v>0.5</v>
      </c>
      <c r="P58" s="12">
        <f t="shared" ca="1" si="17"/>
        <v>0.5</v>
      </c>
      <c r="Q58" s="12">
        <f t="shared" ca="1" si="17"/>
        <v>0.5</v>
      </c>
      <c r="R58" s="12">
        <f t="shared" ca="1" si="17"/>
        <v>0.5</v>
      </c>
      <c r="S58" s="12">
        <f t="shared" ca="1" si="17"/>
        <v>0.5</v>
      </c>
      <c r="T58" s="12">
        <f t="shared" ca="1" si="17"/>
        <v>0.5</v>
      </c>
      <c r="U58" s="12">
        <f t="shared" ca="1" si="17"/>
        <v>0.5</v>
      </c>
      <c r="V58" s="12">
        <f t="shared" ca="1" si="17"/>
        <v>0.5</v>
      </c>
      <c r="W58" s="12">
        <f t="shared" ca="1" si="17"/>
        <v>0.5</v>
      </c>
      <c r="X58" s="12">
        <f t="shared" ca="1" si="17"/>
        <v>0.5</v>
      </c>
      <c r="Y58" s="12">
        <f t="shared" ca="1" si="17"/>
        <v>0.5</v>
      </c>
      <c r="Z58" s="12">
        <f t="shared" ca="1" si="17"/>
        <v>0.5</v>
      </c>
      <c r="AA58" s="12">
        <f t="shared" ca="1" si="17"/>
        <v>0.5</v>
      </c>
      <c r="AB58" s="12">
        <f t="shared" ca="1" si="17"/>
        <v>0.5</v>
      </c>
      <c r="AC58" s="12" t="e">
        <f t="shared" ca="1" si="17"/>
        <v>#N/A</v>
      </c>
      <c r="AD58" s="12" t="e">
        <f t="shared" ca="1" si="17"/>
        <v>#N/A</v>
      </c>
      <c r="AE58" s="12" t="e">
        <f t="shared" ca="1" si="17"/>
        <v>#N/A</v>
      </c>
      <c r="AF58" s="12" t="e">
        <f t="shared" ca="1" si="17"/>
        <v>#N/A</v>
      </c>
      <c r="AG58" s="4" t="e">
        <f t="shared" ca="1" si="17"/>
        <v>#N/A</v>
      </c>
      <c r="AH58" s="4" t="e">
        <f t="shared" ca="1" si="17"/>
        <v>#N/A</v>
      </c>
      <c r="AI58" s="4"/>
    </row>
    <row r="59" spans="1:35" ht="28.5" x14ac:dyDescent="0.2">
      <c r="A59" s="4"/>
      <c r="B59" s="4"/>
      <c r="C59" s="4"/>
      <c r="D59" s="11" t="str">
        <f ca="1">TEXT(D58,"mmm yyyy") &amp; " - Top Band"</f>
        <v>יול 2022 - Top Band</v>
      </c>
      <c r="E59" s="12">
        <f ca="1">E58+12.5</f>
        <v>13</v>
      </c>
      <c r="F59" s="12">
        <f t="shared" ref="F59:AH59" ca="1" si="18">F58+12.5</f>
        <v>13</v>
      </c>
      <c r="G59" s="12">
        <f t="shared" ca="1" si="18"/>
        <v>13</v>
      </c>
      <c r="H59" s="12">
        <f t="shared" ca="1" si="18"/>
        <v>13</v>
      </c>
      <c r="I59" s="12">
        <f t="shared" ca="1" si="18"/>
        <v>13</v>
      </c>
      <c r="J59" s="12">
        <f t="shared" ca="1" si="18"/>
        <v>13</v>
      </c>
      <c r="K59" s="12">
        <f t="shared" ca="1" si="18"/>
        <v>13</v>
      </c>
      <c r="L59" s="12">
        <f t="shared" ca="1" si="18"/>
        <v>13</v>
      </c>
      <c r="M59" s="12">
        <f t="shared" ca="1" si="18"/>
        <v>13</v>
      </c>
      <c r="N59" s="12">
        <f t="shared" ca="1" si="18"/>
        <v>13</v>
      </c>
      <c r="O59" s="12">
        <f t="shared" ca="1" si="18"/>
        <v>13</v>
      </c>
      <c r="P59" s="12">
        <f t="shared" ca="1" si="18"/>
        <v>13</v>
      </c>
      <c r="Q59" s="12">
        <f t="shared" ca="1" si="18"/>
        <v>13</v>
      </c>
      <c r="R59" s="12">
        <f t="shared" ca="1" si="18"/>
        <v>13</v>
      </c>
      <c r="S59" s="12">
        <f t="shared" ca="1" si="18"/>
        <v>13</v>
      </c>
      <c r="T59" s="12">
        <f t="shared" ca="1" si="18"/>
        <v>13</v>
      </c>
      <c r="U59" s="12">
        <f t="shared" ca="1" si="18"/>
        <v>13</v>
      </c>
      <c r="V59" s="12">
        <f t="shared" ca="1" si="18"/>
        <v>13</v>
      </c>
      <c r="W59" s="12">
        <f t="shared" ca="1" si="18"/>
        <v>13</v>
      </c>
      <c r="X59" s="12">
        <f t="shared" ca="1" si="18"/>
        <v>13</v>
      </c>
      <c r="Y59" s="12">
        <f t="shared" ca="1" si="18"/>
        <v>13</v>
      </c>
      <c r="Z59" s="12">
        <f t="shared" ca="1" si="18"/>
        <v>13</v>
      </c>
      <c r="AA59" s="12">
        <f t="shared" ca="1" si="18"/>
        <v>13</v>
      </c>
      <c r="AB59" s="12">
        <f t="shared" ca="1" si="18"/>
        <v>13</v>
      </c>
      <c r="AC59" s="12" t="e">
        <f t="shared" ca="1" si="18"/>
        <v>#N/A</v>
      </c>
      <c r="AD59" s="12" t="e">
        <f t="shared" ca="1" si="18"/>
        <v>#N/A</v>
      </c>
      <c r="AE59" s="12" t="e">
        <f t="shared" ca="1" si="18"/>
        <v>#N/A</v>
      </c>
      <c r="AF59" s="12" t="e">
        <f t="shared" ca="1" si="18"/>
        <v>#N/A</v>
      </c>
      <c r="AG59" s="4" t="e">
        <f t="shared" ca="1" si="18"/>
        <v>#N/A</v>
      </c>
      <c r="AH59" s="4" t="e">
        <f t="shared" ca="1" si="18"/>
        <v>#N/A</v>
      </c>
      <c r="AI59" s="4"/>
    </row>
    <row r="60" spans="1:35" x14ac:dyDescent="0.2">
      <c r="A60" s="4"/>
      <c r="B60" s="4"/>
      <c r="C60" s="4"/>
      <c r="D60" s="10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</row>
    <row r="61" spans="1:35" x14ac:dyDescent="0.2">
      <c r="A61" s="4"/>
      <c r="B61" s="4"/>
      <c r="C61" s="4"/>
      <c r="D61" s="14">
        <f ca="1">EOMONTH(D58,0)+1</f>
        <v>44774</v>
      </c>
      <c r="E61" s="4" t="e">
        <f ca="1">IF(MEDIAN($D61,E$55,EOMONTH($D61,0))=E$55,0.5,NA())</f>
        <v>#N/A</v>
      </c>
      <c r="F61" s="4" t="e">
        <f t="shared" ref="F61:AH61" ca="1" si="19">IF(MEDIAN($D61,F$55,EOMONTH($D61,0))=F$55,0.5,NA())</f>
        <v>#N/A</v>
      </c>
      <c r="G61" s="4" t="e">
        <f t="shared" ca="1" si="19"/>
        <v>#N/A</v>
      </c>
      <c r="H61" s="4" t="e">
        <f t="shared" ca="1" si="19"/>
        <v>#N/A</v>
      </c>
      <c r="I61" s="4" t="e">
        <f t="shared" ca="1" si="19"/>
        <v>#N/A</v>
      </c>
      <c r="J61" s="4" t="e">
        <f t="shared" ca="1" si="19"/>
        <v>#N/A</v>
      </c>
      <c r="K61" s="4" t="e">
        <f t="shared" ca="1" si="19"/>
        <v>#N/A</v>
      </c>
      <c r="L61" s="4" t="e">
        <f t="shared" ca="1" si="19"/>
        <v>#N/A</v>
      </c>
      <c r="M61" s="4" t="e">
        <f t="shared" ca="1" si="19"/>
        <v>#N/A</v>
      </c>
      <c r="N61" s="4" t="e">
        <f t="shared" ca="1" si="19"/>
        <v>#N/A</v>
      </c>
      <c r="O61" s="4" t="e">
        <f t="shared" ca="1" si="19"/>
        <v>#N/A</v>
      </c>
      <c r="P61" s="4" t="e">
        <f t="shared" ca="1" si="19"/>
        <v>#N/A</v>
      </c>
      <c r="Q61" s="4" t="e">
        <f t="shared" ca="1" si="19"/>
        <v>#N/A</v>
      </c>
      <c r="R61" s="4" t="e">
        <f t="shared" ca="1" si="19"/>
        <v>#N/A</v>
      </c>
      <c r="S61" s="4" t="e">
        <f t="shared" ca="1" si="19"/>
        <v>#N/A</v>
      </c>
      <c r="T61" s="4" t="e">
        <f t="shared" ca="1" si="19"/>
        <v>#N/A</v>
      </c>
      <c r="U61" s="4" t="e">
        <f t="shared" ca="1" si="19"/>
        <v>#N/A</v>
      </c>
      <c r="V61" s="4" t="e">
        <f t="shared" ca="1" si="19"/>
        <v>#N/A</v>
      </c>
      <c r="W61" s="4" t="e">
        <f t="shared" ca="1" si="19"/>
        <v>#N/A</v>
      </c>
      <c r="X61" s="4" t="e">
        <f t="shared" ca="1" si="19"/>
        <v>#N/A</v>
      </c>
      <c r="Y61" s="4" t="e">
        <f t="shared" ca="1" si="19"/>
        <v>#N/A</v>
      </c>
      <c r="Z61" s="4" t="e">
        <f t="shared" ca="1" si="19"/>
        <v>#N/A</v>
      </c>
      <c r="AA61" s="4" t="e">
        <f t="shared" ca="1" si="19"/>
        <v>#N/A</v>
      </c>
      <c r="AB61" s="4" t="e">
        <f t="shared" ca="1" si="19"/>
        <v>#N/A</v>
      </c>
      <c r="AC61" s="4">
        <f t="shared" ca="1" si="19"/>
        <v>0.5</v>
      </c>
      <c r="AD61" s="4">
        <f t="shared" ca="1" si="19"/>
        <v>0.5</v>
      </c>
      <c r="AE61" s="4">
        <f t="shared" ca="1" si="19"/>
        <v>0.5</v>
      </c>
      <c r="AF61" s="4">
        <f t="shared" ca="1" si="19"/>
        <v>0.5</v>
      </c>
      <c r="AG61" s="12">
        <f t="shared" ca="1" si="19"/>
        <v>0.5</v>
      </c>
      <c r="AH61" s="12">
        <f t="shared" ca="1" si="19"/>
        <v>0.5</v>
      </c>
      <c r="AI61" s="4"/>
    </row>
    <row r="62" spans="1:35" ht="28.5" x14ac:dyDescent="0.2">
      <c r="A62" s="4"/>
      <c r="B62" s="4"/>
      <c r="C62" s="4"/>
      <c r="D62" s="11" t="str">
        <f ca="1">TEXT(D61,"mmm yyyy") &amp; " - Top Band"</f>
        <v>אוג 2022 - Top Band</v>
      </c>
      <c r="E62" s="4" t="e">
        <f ca="1">E61+12.5</f>
        <v>#N/A</v>
      </c>
      <c r="F62" s="4" t="e">
        <f t="shared" ref="F62:AH62" ca="1" si="20">F61+12.5</f>
        <v>#N/A</v>
      </c>
      <c r="G62" s="4" t="e">
        <f t="shared" ca="1" si="20"/>
        <v>#N/A</v>
      </c>
      <c r="H62" s="4" t="e">
        <f t="shared" ca="1" si="20"/>
        <v>#N/A</v>
      </c>
      <c r="I62" s="4" t="e">
        <f t="shared" ca="1" si="20"/>
        <v>#N/A</v>
      </c>
      <c r="J62" s="4" t="e">
        <f t="shared" ca="1" si="20"/>
        <v>#N/A</v>
      </c>
      <c r="K62" s="4" t="e">
        <f t="shared" ca="1" si="20"/>
        <v>#N/A</v>
      </c>
      <c r="L62" s="4" t="e">
        <f t="shared" ca="1" si="20"/>
        <v>#N/A</v>
      </c>
      <c r="M62" s="4" t="e">
        <f t="shared" ca="1" si="20"/>
        <v>#N/A</v>
      </c>
      <c r="N62" s="4" t="e">
        <f t="shared" ca="1" si="20"/>
        <v>#N/A</v>
      </c>
      <c r="O62" s="4" t="e">
        <f t="shared" ca="1" si="20"/>
        <v>#N/A</v>
      </c>
      <c r="P62" s="4" t="e">
        <f t="shared" ca="1" si="20"/>
        <v>#N/A</v>
      </c>
      <c r="Q62" s="4" t="e">
        <f t="shared" ca="1" si="20"/>
        <v>#N/A</v>
      </c>
      <c r="R62" s="4" t="e">
        <f t="shared" ca="1" si="20"/>
        <v>#N/A</v>
      </c>
      <c r="S62" s="4" t="e">
        <f t="shared" ca="1" si="20"/>
        <v>#N/A</v>
      </c>
      <c r="T62" s="4" t="e">
        <f t="shared" ca="1" si="20"/>
        <v>#N/A</v>
      </c>
      <c r="U62" s="4" t="e">
        <f t="shared" ca="1" si="20"/>
        <v>#N/A</v>
      </c>
      <c r="V62" s="4" t="e">
        <f t="shared" ca="1" si="20"/>
        <v>#N/A</v>
      </c>
      <c r="W62" s="4" t="e">
        <f t="shared" ca="1" si="20"/>
        <v>#N/A</v>
      </c>
      <c r="X62" s="4" t="e">
        <f t="shared" ca="1" si="20"/>
        <v>#N/A</v>
      </c>
      <c r="Y62" s="4" t="e">
        <f t="shared" ca="1" si="20"/>
        <v>#N/A</v>
      </c>
      <c r="Z62" s="4" t="e">
        <f t="shared" ca="1" si="20"/>
        <v>#N/A</v>
      </c>
      <c r="AA62" s="4" t="e">
        <f t="shared" ca="1" si="20"/>
        <v>#N/A</v>
      </c>
      <c r="AB62" s="4" t="e">
        <f t="shared" ca="1" si="20"/>
        <v>#N/A</v>
      </c>
      <c r="AC62" s="4">
        <f t="shared" ca="1" si="20"/>
        <v>13</v>
      </c>
      <c r="AD62" s="4">
        <f t="shared" ca="1" si="20"/>
        <v>13</v>
      </c>
      <c r="AE62" s="4">
        <f t="shared" ca="1" si="20"/>
        <v>13</v>
      </c>
      <c r="AF62" s="4">
        <f t="shared" ca="1" si="20"/>
        <v>13</v>
      </c>
      <c r="AG62" s="12">
        <f t="shared" ca="1" si="20"/>
        <v>13</v>
      </c>
      <c r="AH62" s="12">
        <f t="shared" ca="1" si="20"/>
        <v>13</v>
      </c>
      <c r="AI62" s="4"/>
    </row>
    <row r="63" spans="1:35" x14ac:dyDescent="0.2">
      <c r="A63" s="4"/>
      <c r="B63" s="4"/>
      <c r="C63" s="4"/>
      <c r="D63" s="10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</row>
    <row r="64" spans="1:35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</row>
    <row r="65" spans="1:35" x14ac:dyDescent="0.2">
      <c r="A65" s="4"/>
      <c r="B65" s="4"/>
      <c r="C65" s="4"/>
      <c r="D65" s="14">
        <f ca="1">D58+1</f>
        <v>44744</v>
      </c>
      <c r="E65" s="4" t="e">
        <f ca="1">IF(MEDIAN($D65,E$55)=E$55,0.5,NA())</f>
        <v>#N/A</v>
      </c>
      <c r="F65" s="4" t="e">
        <f t="shared" ref="F65:AH66" ca="1" si="21">IF(MEDIAN($D65,F$55)=F$55,0.5,NA())</f>
        <v>#N/A</v>
      </c>
      <c r="G65" s="4" t="e">
        <f t="shared" ca="1" si="21"/>
        <v>#N/A</v>
      </c>
      <c r="H65" s="4" t="e">
        <f t="shared" ca="1" si="21"/>
        <v>#N/A</v>
      </c>
      <c r="I65" s="4" t="e">
        <f t="shared" ca="1" si="21"/>
        <v>#N/A</v>
      </c>
      <c r="J65" s="4" t="e">
        <f t="shared" ca="1" si="21"/>
        <v>#N/A</v>
      </c>
      <c r="K65" s="4" t="e">
        <f t="shared" ca="1" si="21"/>
        <v>#N/A</v>
      </c>
      <c r="L65" s="4" t="e">
        <f t="shared" ca="1" si="21"/>
        <v>#N/A</v>
      </c>
      <c r="M65" s="4" t="e">
        <f t="shared" ca="1" si="21"/>
        <v>#N/A</v>
      </c>
      <c r="N65" s="4" t="e">
        <f t="shared" ca="1" si="21"/>
        <v>#N/A</v>
      </c>
      <c r="O65" s="4" t="e">
        <f t="shared" ca="1" si="21"/>
        <v>#N/A</v>
      </c>
      <c r="P65" s="4" t="e">
        <f t="shared" ca="1" si="21"/>
        <v>#N/A</v>
      </c>
      <c r="Q65" s="4" t="e">
        <f t="shared" ca="1" si="21"/>
        <v>#N/A</v>
      </c>
      <c r="R65" s="4" t="e">
        <f t="shared" ca="1" si="21"/>
        <v>#N/A</v>
      </c>
      <c r="S65" s="4" t="e">
        <f t="shared" ca="1" si="21"/>
        <v>#N/A</v>
      </c>
      <c r="T65" s="4" t="e">
        <f t="shared" ca="1" si="21"/>
        <v>#N/A</v>
      </c>
      <c r="U65" s="4" t="e">
        <f t="shared" ca="1" si="21"/>
        <v>#N/A</v>
      </c>
      <c r="V65" s="4" t="e">
        <f t="shared" ca="1" si="21"/>
        <v>#N/A</v>
      </c>
      <c r="W65" s="4" t="e">
        <f t="shared" ca="1" si="21"/>
        <v>#N/A</v>
      </c>
      <c r="X65" s="4" t="e">
        <f t="shared" ca="1" si="21"/>
        <v>#N/A</v>
      </c>
      <c r="Y65" s="4" t="e">
        <f t="shared" ca="1" si="21"/>
        <v>#N/A</v>
      </c>
      <c r="Z65" s="4" t="e">
        <f t="shared" ca="1" si="21"/>
        <v>#N/A</v>
      </c>
      <c r="AA65" s="4" t="e">
        <f t="shared" ca="1" si="21"/>
        <v>#N/A</v>
      </c>
      <c r="AB65" s="4" t="e">
        <f t="shared" ca="1" si="21"/>
        <v>#N/A</v>
      </c>
      <c r="AC65" s="4" t="e">
        <f t="shared" ca="1" si="21"/>
        <v>#N/A</v>
      </c>
      <c r="AD65" s="4" t="e">
        <f t="shared" ca="1" si="21"/>
        <v>#N/A</v>
      </c>
      <c r="AE65" s="4" t="e">
        <f t="shared" ca="1" si="21"/>
        <v>#N/A</v>
      </c>
      <c r="AF65" s="4" t="e">
        <f t="shared" ca="1" si="21"/>
        <v>#N/A</v>
      </c>
      <c r="AG65" s="4" t="e">
        <f t="shared" ca="1" si="21"/>
        <v>#N/A</v>
      </c>
      <c r="AH65" s="4" t="e">
        <f t="shared" ca="1" si="21"/>
        <v>#N/A</v>
      </c>
      <c r="AI65" s="4"/>
    </row>
    <row r="66" spans="1:35" x14ac:dyDescent="0.2">
      <c r="A66" s="4"/>
      <c r="B66" s="4"/>
      <c r="C66" s="4"/>
      <c r="D66" s="14">
        <f ca="1">D61+1</f>
        <v>44775</v>
      </c>
      <c r="E66" s="4" t="e">
        <f ca="1">IF(MEDIAN($D66,E$55)=E$55,0.5,NA())</f>
        <v>#N/A</v>
      </c>
      <c r="F66" s="4" t="e">
        <f t="shared" ca="1" si="21"/>
        <v>#N/A</v>
      </c>
      <c r="G66" s="4" t="e">
        <f t="shared" ca="1" si="21"/>
        <v>#N/A</v>
      </c>
      <c r="H66" s="4" t="e">
        <f t="shared" ca="1" si="21"/>
        <v>#N/A</v>
      </c>
      <c r="I66" s="4" t="e">
        <f t="shared" ca="1" si="21"/>
        <v>#N/A</v>
      </c>
      <c r="J66" s="4" t="e">
        <f t="shared" ca="1" si="21"/>
        <v>#N/A</v>
      </c>
      <c r="K66" s="4" t="e">
        <f t="shared" ca="1" si="21"/>
        <v>#N/A</v>
      </c>
      <c r="L66" s="4" t="e">
        <f t="shared" ca="1" si="21"/>
        <v>#N/A</v>
      </c>
      <c r="M66" s="4" t="e">
        <f t="shared" ca="1" si="21"/>
        <v>#N/A</v>
      </c>
      <c r="N66" s="4" t="e">
        <f t="shared" ca="1" si="21"/>
        <v>#N/A</v>
      </c>
      <c r="O66" s="4" t="e">
        <f t="shared" ca="1" si="21"/>
        <v>#N/A</v>
      </c>
      <c r="P66" s="4" t="e">
        <f t="shared" ca="1" si="21"/>
        <v>#N/A</v>
      </c>
      <c r="Q66" s="4" t="e">
        <f t="shared" ca="1" si="21"/>
        <v>#N/A</v>
      </c>
      <c r="R66" s="4" t="e">
        <f t="shared" ca="1" si="21"/>
        <v>#N/A</v>
      </c>
      <c r="S66" s="4" t="e">
        <f t="shared" ca="1" si="21"/>
        <v>#N/A</v>
      </c>
      <c r="T66" s="4" t="e">
        <f t="shared" ca="1" si="21"/>
        <v>#N/A</v>
      </c>
      <c r="U66" s="4" t="e">
        <f t="shared" ca="1" si="21"/>
        <v>#N/A</v>
      </c>
      <c r="V66" s="4" t="e">
        <f t="shared" ca="1" si="21"/>
        <v>#N/A</v>
      </c>
      <c r="W66" s="4" t="e">
        <f t="shared" ca="1" si="21"/>
        <v>#N/A</v>
      </c>
      <c r="X66" s="4" t="e">
        <f t="shared" ca="1" si="21"/>
        <v>#N/A</v>
      </c>
      <c r="Y66" s="4" t="e">
        <f t="shared" ca="1" si="21"/>
        <v>#N/A</v>
      </c>
      <c r="Z66" s="4" t="e">
        <f t="shared" ca="1" si="21"/>
        <v>#N/A</v>
      </c>
      <c r="AA66" s="4" t="e">
        <f t="shared" ca="1" si="21"/>
        <v>#N/A</v>
      </c>
      <c r="AB66" s="4" t="e">
        <f t="shared" ca="1" si="21"/>
        <v>#N/A</v>
      </c>
      <c r="AC66" s="4" t="e">
        <f t="shared" ca="1" si="21"/>
        <v>#N/A</v>
      </c>
      <c r="AD66" s="4">
        <f t="shared" ca="1" si="21"/>
        <v>0.5</v>
      </c>
      <c r="AE66" s="4" t="e">
        <f t="shared" ca="1" si="21"/>
        <v>#N/A</v>
      </c>
      <c r="AF66" s="4" t="e">
        <f t="shared" ca="1" si="21"/>
        <v>#N/A</v>
      </c>
      <c r="AG66" s="4" t="e">
        <f t="shared" ca="1" si="21"/>
        <v>#N/A</v>
      </c>
      <c r="AH66" s="12" t="e">
        <f t="shared" ca="1" si="21"/>
        <v>#N/A</v>
      </c>
      <c r="AI66" s="4"/>
    </row>
    <row r="67" spans="1:35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</row>
    <row r="68" spans="1:35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</row>
    <row r="69" spans="1:35" x14ac:dyDescent="0.2">
      <c r="A69" s="4"/>
      <c r="B69" s="4"/>
      <c r="C69" s="4"/>
      <c r="D69" s="4"/>
      <c r="E69" s="12">
        <v>2.2999999999999998</v>
      </c>
      <c r="F69" s="12">
        <f>E69</f>
        <v>2.2999999999999998</v>
      </c>
      <c r="G69" s="12">
        <f t="shared" ref="G69:AH71" si="22">F69</f>
        <v>2.2999999999999998</v>
      </c>
      <c r="H69" s="12">
        <f t="shared" si="22"/>
        <v>2.2999999999999998</v>
      </c>
      <c r="I69" s="12">
        <f t="shared" si="22"/>
        <v>2.2999999999999998</v>
      </c>
      <c r="J69" s="12">
        <f t="shared" si="22"/>
        <v>2.2999999999999998</v>
      </c>
      <c r="K69" s="12">
        <f t="shared" si="22"/>
        <v>2.2999999999999998</v>
      </c>
      <c r="L69" s="12">
        <f t="shared" si="22"/>
        <v>2.2999999999999998</v>
      </c>
      <c r="M69" s="12">
        <f t="shared" si="22"/>
        <v>2.2999999999999998</v>
      </c>
      <c r="N69" s="12">
        <f t="shared" si="22"/>
        <v>2.2999999999999998</v>
      </c>
      <c r="O69" s="12">
        <f t="shared" si="22"/>
        <v>2.2999999999999998</v>
      </c>
      <c r="P69" s="12">
        <f t="shared" si="22"/>
        <v>2.2999999999999998</v>
      </c>
      <c r="Q69" s="12">
        <f t="shared" si="22"/>
        <v>2.2999999999999998</v>
      </c>
      <c r="R69" s="12">
        <f t="shared" si="22"/>
        <v>2.2999999999999998</v>
      </c>
      <c r="S69" s="12">
        <f t="shared" si="22"/>
        <v>2.2999999999999998</v>
      </c>
      <c r="T69" s="12">
        <f t="shared" si="22"/>
        <v>2.2999999999999998</v>
      </c>
      <c r="U69" s="12">
        <f t="shared" si="22"/>
        <v>2.2999999999999998</v>
      </c>
      <c r="V69" s="12">
        <f t="shared" si="22"/>
        <v>2.2999999999999998</v>
      </c>
      <c r="W69" s="12">
        <f t="shared" si="22"/>
        <v>2.2999999999999998</v>
      </c>
      <c r="X69" s="12">
        <f t="shared" si="22"/>
        <v>2.2999999999999998</v>
      </c>
      <c r="Y69" s="12">
        <f t="shared" si="22"/>
        <v>2.2999999999999998</v>
      </c>
      <c r="Z69" s="12">
        <f t="shared" si="22"/>
        <v>2.2999999999999998</v>
      </c>
      <c r="AA69" s="12">
        <f t="shared" si="22"/>
        <v>2.2999999999999998</v>
      </c>
      <c r="AB69" s="12">
        <f t="shared" si="22"/>
        <v>2.2999999999999998</v>
      </c>
      <c r="AC69" s="12">
        <f t="shared" si="22"/>
        <v>2.2999999999999998</v>
      </c>
      <c r="AD69" s="12">
        <f t="shared" si="22"/>
        <v>2.2999999999999998</v>
      </c>
      <c r="AE69" s="12">
        <f t="shared" si="22"/>
        <v>2.2999999999999998</v>
      </c>
      <c r="AF69" s="12">
        <f t="shared" si="22"/>
        <v>2.2999999999999998</v>
      </c>
      <c r="AG69" s="12">
        <f t="shared" si="22"/>
        <v>2.2999999999999998</v>
      </c>
      <c r="AH69" s="12">
        <f t="shared" si="22"/>
        <v>2.2999999999999998</v>
      </c>
      <c r="AI69" s="4"/>
    </row>
    <row r="70" spans="1:35" x14ac:dyDescent="0.2">
      <c r="A70" s="4"/>
      <c r="B70" s="4"/>
      <c r="C70" s="4"/>
      <c r="D70" s="12">
        <v>3</v>
      </c>
      <c r="E70" s="4" t="str">
        <f ca="1">LEFT(UPPER(TEXT(E55,"ddd")),$D70)</f>
        <v>יום</v>
      </c>
      <c r="F70" s="4" t="str">
        <f t="shared" ref="F70:AH70" ca="1" si="23">LEFT(UPPER(TEXT(F55,"ddd")),$D70)</f>
        <v>שבת</v>
      </c>
      <c r="G70" s="4" t="str">
        <f t="shared" ca="1" si="23"/>
        <v>יום</v>
      </c>
      <c r="H70" s="4" t="str">
        <f t="shared" ca="1" si="23"/>
        <v>יום</v>
      </c>
      <c r="I70" s="4" t="str">
        <f t="shared" ca="1" si="23"/>
        <v>יום</v>
      </c>
      <c r="J70" s="4" t="str">
        <f t="shared" ca="1" si="23"/>
        <v>יום</v>
      </c>
      <c r="K70" s="4" t="str">
        <f t="shared" ca="1" si="23"/>
        <v>יום</v>
      </c>
      <c r="L70" s="4" t="str">
        <f t="shared" ca="1" si="23"/>
        <v>יום</v>
      </c>
      <c r="M70" s="4" t="str">
        <f t="shared" ca="1" si="23"/>
        <v>שבת</v>
      </c>
      <c r="N70" s="4" t="str">
        <f t="shared" ca="1" si="23"/>
        <v>יום</v>
      </c>
      <c r="O70" s="4" t="str">
        <f t="shared" ca="1" si="23"/>
        <v>יום</v>
      </c>
      <c r="P70" s="4" t="str">
        <f t="shared" ca="1" si="23"/>
        <v>יום</v>
      </c>
      <c r="Q70" s="4" t="str">
        <f t="shared" ca="1" si="23"/>
        <v>יום</v>
      </c>
      <c r="R70" s="4" t="str">
        <f t="shared" ca="1" si="23"/>
        <v>יום</v>
      </c>
      <c r="S70" s="4" t="str">
        <f t="shared" ca="1" si="23"/>
        <v>יום</v>
      </c>
      <c r="T70" s="4" t="str">
        <f t="shared" ca="1" si="23"/>
        <v>שבת</v>
      </c>
      <c r="U70" s="4" t="str">
        <f t="shared" ca="1" si="23"/>
        <v>יום</v>
      </c>
      <c r="V70" s="4" t="str">
        <f t="shared" ca="1" si="23"/>
        <v>יום</v>
      </c>
      <c r="W70" s="4" t="str">
        <f t="shared" ca="1" si="23"/>
        <v>יום</v>
      </c>
      <c r="X70" s="4" t="str">
        <f t="shared" ca="1" si="23"/>
        <v>יום</v>
      </c>
      <c r="Y70" s="4" t="str">
        <f t="shared" ca="1" si="23"/>
        <v>יום</v>
      </c>
      <c r="Z70" s="4" t="str">
        <f t="shared" ca="1" si="23"/>
        <v>יום</v>
      </c>
      <c r="AA70" s="4" t="str">
        <f t="shared" ca="1" si="23"/>
        <v>שבת</v>
      </c>
      <c r="AB70" s="4" t="str">
        <f t="shared" ca="1" si="23"/>
        <v>יום</v>
      </c>
      <c r="AC70" s="4" t="str">
        <f t="shared" ca="1" si="23"/>
        <v>יום</v>
      </c>
      <c r="AD70" s="4" t="str">
        <f t="shared" ca="1" si="23"/>
        <v>יום</v>
      </c>
      <c r="AE70" s="4" t="str">
        <f t="shared" ca="1" si="23"/>
        <v>יום</v>
      </c>
      <c r="AF70" s="4" t="str">
        <f t="shared" ca="1" si="23"/>
        <v>יום</v>
      </c>
      <c r="AG70" s="4" t="str">
        <f t="shared" ca="1" si="23"/>
        <v>יום</v>
      </c>
      <c r="AH70" s="4" t="str">
        <f t="shared" ca="1" si="23"/>
        <v>שבת</v>
      </c>
      <c r="AI70" s="4"/>
    </row>
    <row r="71" spans="1:35" x14ac:dyDescent="0.2">
      <c r="A71" s="4"/>
      <c r="B71" s="4"/>
      <c r="C71" s="4"/>
      <c r="D71" s="4"/>
      <c r="E71" s="12">
        <v>1.3</v>
      </c>
      <c r="F71" s="12">
        <f>E71</f>
        <v>1.3</v>
      </c>
      <c r="G71" s="12">
        <f t="shared" si="22"/>
        <v>1.3</v>
      </c>
      <c r="H71" s="12">
        <f t="shared" si="22"/>
        <v>1.3</v>
      </c>
      <c r="I71" s="12">
        <f t="shared" si="22"/>
        <v>1.3</v>
      </c>
      <c r="J71" s="12">
        <f t="shared" si="22"/>
        <v>1.3</v>
      </c>
      <c r="K71" s="12">
        <f t="shared" si="22"/>
        <v>1.3</v>
      </c>
      <c r="L71" s="12">
        <f t="shared" si="22"/>
        <v>1.3</v>
      </c>
      <c r="M71" s="12">
        <f t="shared" si="22"/>
        <v>1.3</v>
      </c>
      <c r="N71" s="12">
        <f t="shared" si="22"/>
        <v>1.3</v>
      </c>
      <c r="O71" s="12">
        <f t="shared" si="22"/>
        <v>1.3</v>
      </c>
      <c r="P71" s="12">
        <f t="shared" si="22"/>
        <v>1.3</v>
      </c>
      <c r="Q71" s="12">
        <f t="shared" si="22"/>
        <v>1.3</v>
      </c>
      <c r="R71" s="12">
        <f t="shared" si="22"/>
        <v>1.3</v>
      </c>
      <c r="S71" s="12">
        <f t="shared" si="22"/>
        <v>1.3</v>
      </c>
      <c r="T71" s="12">
        <f t="shared" si="22"/>
        <v>1.3</v>
      </c>
      <c r="U71" s="12">
        <f t="shared" si="22"/>
        <v>1.3</v>
      </c>
      <c r="V71" s="12">
        <f t="shared" si="22"/>
        <v>1.3</v>
      </c>
      <c r="W71" s="12">
        <f t="shared" si="22"/>
        <v>1.3</v>
      </c>
      <c r="X71" s="12">
        <f t="shared" si="22"/>
        <v>1.3</v>
      </c>
      <c r="Y71" s="12">
        <f t="shared" si="22"/>
        <v>1.3</v>
      </c>
      <c r="Z71" s="12">
        <f t="shared" si="22"/>
        <v>1.3</v>
      </c>
      <c r="AA71" s="12">
        <f t="shared" si="22"/>
        <v>1.3</v>
      </c>
      <c r="AB71" s="12">
        <f t="shared" si="22"/>
        <v>1.3</v>
      </c>
      <c r="AC71" s="12">
        <f t="shared" si="22"/>
        <v>1.3</v>
      </c>
      <c r="AD71" s="12">
        <f t="shared" si="22"/>
        <v>1.3</v>
      </c>
      <c r="AE71" s="12">
        <f t="shared" si="22"/>
        <v>1.3</v>
      </c>
      <c r="AF71" s="12">
        <f t="shared" si="22"/>
        <v>1.3</v>
      </c>
      <c r="AG71" s="12">
        <f t="shared" si="22"/>
        <v>1.3</v>
      </c>
      <c r="AH71" s="12">
        <f t="shared" si="22"/>
        <v>1.3</v>
      </c>
      <c r="AI71" s="4"/>
    </row>
    <row r="72" spans="1:35" x14ac:dyDescent="0.2">
      <c r="A72" s="4"/>
      <c r="B72" s="4"/>
      <c r="C72" s="4"/>
      <c r="D72" s="4"/>
      <c r="E72" s="4" t="str">
        <f ca="1">TEXT(E55,"dd")</f>
        <v>08</v>
      </c>
      <c r="F72" s="4" t="str">
        <f t="shared" ref="F72:AH72" ca="1" si="24">TEXT(F55,"dd")</f>
        <v>09</v>
      </c>
      <c r="G72" s="4" t="str">
        <f t="shared" ca="1" si="24"/>
        <v>10</v>
      </c>
      <c r="H72" s="4" t="str">
        <f t="shared" ca="1" si="24"/>
        <v>11</v>
      </c>
      <c r="I72" s="4" t="str">
        <f t="shared" ca="1" si="24"/>
        <v>12</v>
      </c>
      <c r="J72" s="4" t="str">
        <f t="shared" ca="1" si="24"/>
        <v>13</v>
      </c>
      <c r="K72" s="4" t="str">
        <f t="shared" ca="1" si="24"/>
        <v>14</v>
      </c>
      <c r="L72" s="4" t="str">
        <f t="shared" ca="1" si="24"/>
        <v>15</v>
      </c>
      <c r="M72" s="4" t="str">
        <f t="shared" ca="1" si="24"/>
        <v>16</v>
      </c>
      <c r="N72" s="4" t="str">
        <f t="shared" ca="1" si="24"/>
        <v>17</v>
      </c>
      <c r="O72" s="4" t="str">
        <f t="shared" ca="1" si="24"/>
        <v>18</v>
      </c>
      <c r="P72" s="4" t="str">
        <f t="shared" ca="1" si="24"/>
        <v>19</v>
      </c>
      <c r="Q72" s="4" t="str">
        <f t="shared" ca="1" si="24"/>
        <v>20</v>
      </c>
      <c r="R72" s="4" t="str">
        <f t="shared" ca="1" si="24"/>
        <v>21</v>
      </c>
      <c r="S72" s="4" t="str">
        <f t="shared" ca="1" si="24"/>
        <v>22</v>
      </c>
      <c r="T72" s="4" t="str">
        <f t="shared" ca="1" si="24"/>
        <v>23</v>
      </c>
      <c r="U72" s="4" t="str">
        <f t="shared" ca="1" si="24"/>
        <v>24</v>
      </c>
      <c r="V72" s="4" t="str">
        <f t="shared" ca="1" si="24"/>
        <v>25</v>
      </c>
      <c r="W72" s="4" t="str">
        <f t="shared" ca="1" si="24"/>
        <v>26</v>
      </c>
      <c r="X72" s="4" t="str">
        <f t="shared" ca="1" si="24"/>
        <v>27</v>
      </c>
      <c r="Y72" s="4" t="str">
        <f t="shared" ca="1" si="24"/>
        <v>28</v>
      </c>
      <c r="Z72" s="4" t="str">
        <f t="shared" ca="1" si="24"/>
        <v>29</v>
      </c>
      <c r="AA72" s="4" t="str">
        <f t="shared" ca="1" si="24"/>
        <v>30</v>
      </c>
      <c r="AB72" s="4" t="str">
        <f t="shared" ca="1" si="24"/>
        <v>31</v>
      </c>
      <c r="AC72" s="4" t="str">
        <f t="shared" ca="1" si="24"/>
        <v>01</v>
      </c>
      <c r="AD72" s="4" t="str">
        <f t="shared" ca="1" si="24"/>
        <v>02</v>
      </c>
      <c r="AE72" s="4" t="str">
        <f t="shared" ca="1" si="24"/>
        <v>03</v>
      </c>
      <c r="AF72" s="4" t="str">
        <f t="shared" ca="1" si="24"/>
        <v>04</v>
      </c>
      <c r="AG72" s="4" t="str">
        <f t="shared" ca="1" si="24"/>
        <v>05</v>
      </c>
      <c r="AH72" s="4" t="str">
        <f t="shared" ca="1" si="24"/>
        <v>06</v>
      </c>
      <c r="AI72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>החלפת עמודי עץ למתכת ועמודי עץ חדשים</MediaServiceKeyPoints>
  </documentManagement>
</p:properties>
</file>

<file path=customXml/itemProps1.xml><?xml version="1.0" encoding="utf-8"?>
<ds:datastoreItem xmlns:ds="http://schemas.openxmlformats.org/officeDocument/2006/customXml" ds:itemID="{7B5BB6EA-B4A9-4FD0-A581-32FE787E0D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11D93F-21D3-4821-9768-A0F99C41A8EB}">
  <ds:schemaRefs>
    <ds:schemaRef ds:uri="http://schemas.microsoft.com/office/2006/documentManagement/types"/>
    <ds:schemaRef ds:uri="http://schemas.openxmlformats.org/package/2006/metadata/core-properties"/>
    <ds:schemaRef ds:uri="16c05727-aa75-4e4a-9b5f-8a80a1165891"/>
    <ds:schemaRef ds:uri="http://purl.org/dc/elements/1.1/"/>
    <ds:schemaRef ds:uri="http://schemas.microsoft.com/office/2006/metadata/properties"/>
    <ds:schemaRef ds:uri="71af3243-3dd4-4a8d-8c0d-dd76da1f02a5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7</vt:i4>
      </vt:variant>
    </vt:vector>
  </HeadingPairs>
  <TitlesOfParts>
    <vt:vector size="9" baseType="lpstr">
      <vt:lpstr>ציר זמן של פרוייקט</vt:lpstr>
      <vt:lpstr>calcs</vt:lpstr>
      <vt:lpstr>RowTitleRegion1..D3</vt:lpstr>
      <vt:lpstr>StartDate</vt:lpstr>
      <vt:lpstr>StartDateWindow</vt:lpstr>
      <vt:lpstr>WindowDays</vt:lpstr>
      <vt:lpstr>WindowOffset</vt:lpstr>
      <vt:lpstr>'ציר זמן של פרוייקט'!WPrint_TitlesW</vt:lpstr>
      <vt:lpstr>כותרת1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מחנה נתן - תאורה</dc:title>
  <dc:subject/>
  <dc:creator/>
  <cp:lastModifiedBy/>
  <dcterms:created xsi:type="dcterms:W3CDTF">2019-07-05T13:08:02Z</dcterms:created>
  <dcterms:modified xsi:type="dcterms:W3CDTF">2022-06-22T09:43:29Z</dcterms:modified>
</cp:coreProperties>
</file>